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c37893f088cf09fc/Počítač/lubo doplnenie tender/"/>
    </mc:Choice>
  </mc:AlternateContent>
  <xr:revisionPtr revIDLastSave="2" documentId="11_829EDB6F9A9F364047666B347BD457D180D40EC6" xr6:coauthVersionLast="47" xr6:coauthVersionMax="47" xr10:uidLastSave="{EE3F38A5-8D27-4AB5-AE94-E2558ED1CB0A}"/>
  <bookViews>
    <workbookView xWindow="-108" yWindow="-108" windowWidth="23256" windowHeight="13896" firstSheet="2" activeTab="5" xr2:uid="{00000000-000D-0000-FFFF-FFFF00000000}"/>
  </bookViews>
  <sheets>
    <sheet name="Rekapitulácia stavby" sheetId="1" r:id="rId1"/>
    <sheet name="ASR - Architektonicko-sta..." sheetId="2" r:id="rId2"/>
    <sheet name="ELI - Elektroinstalacia a..." sheetId="3" r:id="rId3"/>
    <sheet name="BLZ - Bleskozvod" sheetId="4" r:id="rId4"/>
    <sheet name="UK - Vykurovanie" sheetId="5" r:id="rId5"/>
    <sheet name="MaR - MaR" sheetId="6" r:id="rId6"/>
  </sheets>
  <definedNames>
    <definedName name="_xlnm._FilterDatabase" localSheetId="1" hidden="1">'ASR - Architektonicko-sta...'!$C$147:$L$702</definedName>
    <definedName name="_xlnm._FilterDatabase" localSheetId="3" hidden="1">'BLZ - Bleskozvod'!$C$127:$L$182</definedName>
    <definedName name="_xlnm._FilterDatabase" localSheetId="2" hidden="1">'ELI - Elektroinstalacia a...'!$C$128:$L$219</definedName>
    <definedName name="_xlnm._FilterDatabase" localSheetId="5" hidden="1">'MaR - MaR'!$C$131:$L$170</definedName>
    <definedName name="_xlnm._FilterDatabase" localSheetId="4" hidden="1">'UK - Vykurovanie'!$C$135:$L$237</definedName>
    <definedName name="_xlnm.Print_Titles" localSheetId="1">'ASR - Architektonicko-sta...'!$147:$147</definedName>
    <definedName name="_xlnm.Print_Titles" localSheetId="3">'BLZ - Bleskozvod'!$127:$127</definedName>
    <definedName name="_xlnm.Print_Titles" localSheetId="2">'ELI - Elektroinstalacia a...'!$128:$128</definedName>
    <definedName name="_xlnm.Print_Titles" localSheetId="5">'MaR - MaR'!$131:$131</definedName>
    <definedName name="_xlnm.Print_Titles" localSheetId="0">'Rekapitulácia stavby'!$92:$92</definedName>
    <definedName name="_xlnm.Print_Titles" localSheetId="4">'UK - Vykurovanie'!$135:$135</definedName>
    <definedName name="_xlnm.Print_Area" localSheetId="1">'ASR - Architektonicko-sta...'!$C$4:$K$76,'ASR - Architektonicko-sta...'!$C$82:$K$129,'ASR - Architektonicko-sta...'!$C$135:$K$702</definedName>
    <definedName name="_xlnm.Print_Area" localSheetId="3">'BLZ - Bleskozvod'!$C$4:$K$76,'BLZ - Bleskozvod'!$C$82:$K$109,'BLZ - Bleskozvod'!$C$115:$K$182</definedName>
    <definedName name="_xlnm.Print_Area" localSheetId="2">'ELI - Elektroinstalacia a...'!$C$4:$K$76,'ELI - Elektroinstalacia a...'!$C$82:$K$110,'ELI - Elektroinstalacia a...'!$C$116:$K$219</definedName>
    <definedName name="_xlnm.Print_Area" localSheetId="5">'MaR - MaR'!$C$4:$K$76,'MaR - MaR'!$C$82:$K$113,'MaR - MaR'!$C$119:$K$170</definedName>
    <definedName name="_xlnm.Print_Area" localSheetId="0">'Rekapitulácia stavby'!$D$4:$AO$76,'Rekapitulácia stavby'!$C$82:$AQ$100</definedName>
    <definedName name="_xlnm.Print_Area" localSheetId="4">'UK - Vykurovanie'!$C$4:$K$76,'UK - Vykurovanie'!$C$82:$K$117,'UK - Vykurovanie'!$C$123:$K$237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1" i="6" l="1"/>
  <c r="K40" i="6"/>
  <c r="BA99" i="1"/>
  <c r="K39" i="6"/>
  <c r="AZ99" i="1"/>
  <c r="BI170" i="6"/>
  <c r="BH170" i="6"/>
  <c r="BG170" i="6"/>
  <c r="BE170" i="6"/>
  <c r="X170" i="6"/>
  <c r="V170" i="6"/>
  <c r="T170" i="6"/>
  <c r="P170" i="6"/>
  <c r="BI169" i="6"/>
  <c r="BH169" i="6"/>
  <c r="BG169" i="6"/>
  <c r="BE169" i="6"/>
  <c r="X169" i="6"/>
  <c r="V169" i="6"/>
  <c r="T169" i="6"/>
  <c r="P169" i="6"/>
  <c r="BI167" i="6"/>
  <c r="BH167" i="6"/>
  <c r="BG167" i="6"/>
  <c r="BE167" i="6"/>
  <c r="X167" i="6"/>
  <c r="V167" i="6"/>
  <c r="T167" i="6"/>
  <c r="P167" i="6"/>
  <c r="BI166" i="6"/>
  <c r="BH166" i="6"/>
  <c r="BG166" i="6"/>
  <c r="BE166" i="6"/>
  <c r="X166" i="6"/>
  <c r="V166" i="6"/>
  <c r="T166" i="6"/>
  <c r="P166" i="6"/>
  <c r="BI165" i="6"/>
  <c r="BH165" i="6"/>
  <c r="BG165" i="6"/>
  <c r="BE165" i="6"/>
  <c r="X165" i="6"/>
  <c r="V165" i="6"/>
  <c r="T165" i="6"/>
  <c r="P165" i="6"/>
  <c r="BI164" i="6"/>
  <c r="BH164" i="6"/>
  <c r="BG164" i="6"/>
  <c r="BE164" i="6"/>
  <c r="X164" i="6"/>
  <c r="V164" i="6"/>
  <c r="T164" i="6"/>
  <c r="P164" i="6"/>
  <c r="BI162" i="6"/>
  <c r="BH162" i="6"/>
  <c r="BG162" i="6"/>
  <c r="BE162" i="6"/>
  <c r="X162" i="6"/>
  <c r="V162" i="6"/>
  <c r="T162" i="6"/>
  <c r="P162" i="6"/>
  <c r="BI161" i="6"/>
  <c r="BH161" i="6"/>
  <c r="BG161" i="6"/>
  <c r="BE161" i="6"/>
  <c r="X161" i="6"/>
  <c r="V161" i="6"/>
  <c r="T161" i="6"/>
  <c r="P161" i="6"/>
  <c r="BI160" i="6"/>
  <c r="BH160" i="6"/>
  <c r="BG160" i="6"/>
  <c r="BE160" i="6"/>
  <c r="X160" i="6"/>
  <c r="V160" i="6"/>
  <c r="T160" i="6"/>
  <c r="P160" i="6"/>
  <c r="BI159" i="6"/>
  <c r="BH159" i="6"/>
  <c r="BG159" i="6"/>
  <c r="BE159" i="6"/>
  <c r="X159" i="6"/>
  <c r="V159" i="6"/>
  <c r="T159" i="6"/>
  <c r="P159" i="6"/>
  <c r="BI158" i="6"/>
  <c r="BH158" i="6"/>
  <c r="BG158" i="6"/>
  <c r="BE158" i="6"/>
  <c r="X158" i="6"/>
  <c r="V158" i="6"/>
  <c r="T158" i="6"/>
  <c r="P158" i="6"/>
  <c r="BI157" i="6"/>
  <c r="BH157" i="6"/>
  <c r="BG157" i="6"/>
  <c r="BE157" i="6"/>
  <c r="X157" i="6"/>
  <c r="V157" i="6"/>
  <c r="T157" i="6"/>
  <c r="P157" i="6"/>
  <c r="BI156" i="6"/>
  <c r="BH156" i="6"/>
  <c r="BG156" i="6"/>
  <c r="BE156" i="6"/>
  <c r="X156" i="6"/>
  <c r="V156" i="6"/>
  <c r="T156" i="6"/>
  <c r="P156" i="6"/>
  <c r="BI155" i="6"/>
  <c r="BH155" i="6"/>
  <c r="BG155" i="6"/>
  <c r="BE155" i="6"/>
  <c r="X155" i="6"/>
  <c r="V155" i="6"/>
  <c r="T155" i="6"/>
  <c r="P155" i="6"/>
  <c r="BI154" i="6"/>
  <c r="BH154" i="6"/>
  <c r="BG154" i="6"/>
  <c r="BE154" i="6"/>
  <c r="X154" i="6"/>
  <c r="V154" i="6"/>
  <c r="T154" i="6"/>
  <c r="P154" i="6"/>
  <c r="BI153" i="6"/>
  <c r="BH153" i="6"/>
  <c r="BG153" i="6"/>
  <c r="BE153" i="6"/>
  <c r="X153" i="6"/>
  <c r="V153" i="6"/>
  <c r="T153" i="6"/>
  <c r="P153" i="6"/>
  <c r="BI152" i="6"/>
  <c r="BH152" i="6"/>
  <c r="BG152" i="6"/>
  <c r="BE152" i="6"/>
  <c r="X152" i="6"/>
  <c r="V152" i="6"/>
  <c r="T152" i="6"/>
  <c r="P152" i="6"/>
  <c r="BI151" i="6"/>
  <c r="BH151" i="6"/>
  <c r="BG151" i="6"/>
  <c r="BE151" i="6"/>
  <c r="X151" i="6"/>
  <c r="V151" i="6"/>
  <c r="T151" i="6"/>
  <c r="P151" i="6"/>
  <c r="BI150" i="6"/>
  <c r="BH150" i="6"/>
  <c r="BG150" i="6"/>
  <c r="BE150" i="6"/>
  <c r="X150" i="6"/>
  <c r="V150" i="6"/>
  <c r="T150" i="6"/>
  <c r="P150" i="6"/>
  <c r="BI149" i="6"/>
  <c r="BH149" i="6"/>
  <c r="BG149" i="6"/>
  <c r="BE149" i="6"/>
  <c r="X149" i="6"/>
  <c r="V149" i="6"/>
  <c r="T149" i="6"/>
  <c r="P149" i="6"/>
  <c r="BI148" i="6"/>
  <c r="BH148" i="6"/>
  <c r="BG148" i="6"/>
  <c r="BE148" i="6"/>
  <c r="X148" i="6"/>
  <c r="V148" i="6"/>
  <c r="T148" i="6"/>
  <c r="P148" i="6"/>
  <c r="BI146" i="6"/>
  <c r="BH146" i="6"/>
  <c r="BG146" i="6"/>
  <c r="BE146" i="6"/>
  <c r="X146" i="6"/>
  <c r="V146" i="6"/>
  <c r="T146" i="6"/>
  <c r="P146" i="6"/>
  <c r="BI145" i="6"/>
  <c r="BH145" i="6"/>
  <c r="BG145" i="6"/>
  <c r="BE145" i="6"/>
  <c r="X145" i="6"/>
  <c r="V145" i="6"/>
  <c r="T145" i="6"/>
  <c r="P145" i="6"/>
  <c r="BI144" i="6"/>
  <c r="BH144" i="6"/>
  <c r="BG144" i="6"/>
  <c r="BE144" i="6"/>
  <c r="X144" i="6"/>
  <c r="V144" i="6"/>
  <c r="T144" i="6"/>
  <c r="P144" i="6"/>
  <c r="BI143" i="6"/>
  <c r="BH143" i="6"/>
  <c r="BG143" i="6"/>
  <c r="BE143" i="6"/>
  <c r="X143" i="6"/>
  <c r="V143" i="6"/>
  <c r="T143" i="6"/>
  <c r="P143" i="6"/>
  <c r="BI141" i="6"/>
  <c r="BH141" i="6"/>
  <c r="BG141" i="6"/>
  <c r="BE141" i="6"/>
  <c r="X141" i="6"/>
  <c r="V141" i="6"/>
  <c r="T141" i="6"/>
  <c r="P141" i="6"/>
  <c r="BI140" i="6"/>
  <c r="BH140" i="6"/>
  <c r="BG140" i="6"/>
  <c r="BE140" i="6"/>
  <c r="X140" i="6"/>
  <c r="V140" i="6"/>
  <c r="T140" i="6"/>
  <c r="P140" i="6"/>
  <c r="BI139" i="6"/>
  <c r="BH139" i="6"/>
  <c r="BG139" i="6"/>
  <c r="BE139" i="6"/>
  <c r="X139" i="6"/>
  <c r="V139" i="6"/>
  <c r="T139" i="6"/>
  <c r="P139" i="6"/>
  <c r="BI138" i="6"/>
  <c r="BH138" i="6"/>
  <c r="BG138" i="6"/>
  <c r="BE138" i="6"/>
  <c r="X138" i="6"/>
  <c r="V138" i="6"/>
  <c r="T138" i="6"/>
  <c r="P138" i="6"/>
  <c r="BI137" i="6"/>
  <c r="BH137" i="6"/>
  <c r="BG137" i="6"/>
  <c r="BE137" i="6"/>
  <c r="X137" i="6"/>
  <c r="V137" i="6"/>
  <c r="T137" i="6"/>
  <c r="P137" i="6"/>
  <c r="BI136" i="6"/>
  <c r="BH136" i="6"/>
  <c r="BG136" i="6"/>
  <c r="BE136" i="6"/>
  <c r="X136" i="6"/>
  <c r="V136" i="6"/>
  <c r="T136" i="6"/>
  <c r="P136" i="6"/>
  <c r="BI135" i="6"/>
  <c r="BH135" i="6"/>
  <c r="BG135" i="6"/>
  <c r="BE135" i="6"/>
  <c r="X135" i="6"/>
  <c r="V135" i="6"/>
  <c r="T135" i="6"/>
  <c r="P135" i="6"/>
  <c r="J128" i="6"/>
  <c r="F128" i="6"/>
  <c r="F126" i="6"/>
  <c r="E124" i="6"/>
  <c r="BI111" i="6"/>
  <c r="BH111" i="6"/>
  <c r="BG111" i="6"/>
  <c r="BE111" i="6"/>
  <c r="BI110" i="6"/>
  <c r="BH110" i="6"/>
  <c r="BG110" i="6"/>
  <c r="BF110" i="6"/>
  <c r="BE110" i="6"/>
  <c r="BI109" i="6"/>
  <c r="BH109" i="6"/>
  <c r="BG109" i="6"/>
  <c r="BF109" i="6"/>
  <c r="BE109" i="6"/>
  <c r="BI108" i="6"/>
  <c r="BH108" i="6"/>
  <c r="BG108" i="6"/>
  <c r="BF108" i="6"/>
  <c r="BE108" i="6"/>
  <c r="BI107" i="6"/>
  <c r="BH107" i="6"/>
  <c r="BG107" i="6"/>
  <c r="BF107" i="6"/>
  <c r="BE107" i="6"/>
  <c r="BI106" i="6"/>
  <c r="BH106" i="6"/>
  <c r="BG106" i="6"/>
  <c r="BF106" i="6"/>
  <c r="BE106" i="6"/>
  <c r="J91" i="6"/>
  <c r="F91" i="6"/>
  <c r="F89" i="6"/>
  <c r="E87" i="6"/>
  <c r="J24" i="6"/>
  <c r="E24" i="6"/>
  <c r="J129" i="6"/>
  <c r="J23" i="6"/>
  <c r="J18" i="6"/>
  <c r="E18" i="6"/>
  <c r="F129" i="6"/>
  <c r="J17" i="6"/>
  <c r="J12" i="6"/>
  <c r="J126" i="6"/>
  <c r="E7" i="6"/>
  <c r="E122" i="6"/>
  <c r="K41" i="5"/>
  <c r="K40" i="5"/>
  <c r="BA98" i="1"/>
  <c r="K39" i="5"/>
  <c r="AZ98" i="1"/>
  <c r="BI237" i="5"/>
  <c r="BH237" i="5"/>
  <c r="BG237" i="5"/>
  <c r="BE237" i="5"/>
  <c r="X237" i="5"/>
  <c r="V237" i="5"/>
  <c r="T237" i="5"/>
  <c r="P237" i="5"/>
  <c r="BI236" i="5"/>
  <c r="BH236" i="5"/>
  <c r="BG236" i="5"/>
  <c r="BE236" i="5"/>
  <c r="X236" i="5"/>
  <c r="V236" i="5"/>
  <c r="T236" i="5"/>
  <c r="P236" i="5"/>
  <c r="BI235" i="5"/>
  <c r="BH235" i="5"/>
  <c r="BG235" i="5"/>
  <c r="BE235" i="5"/>
  <c r="X235" i="5"/>
  <c r="V235" i="5"/>
  <c r="T235" i="5"/>
  <c r="P235" i="5"/>
  <c r="BK235" i="5" s="1"/>
  <c r="BI234" i="5"/>
  <c r="BH234" i="5"/>
  <c r="BG234" i="5"/>
  <c r="BE234" i="5"/>
  <c r="X234" i="5"/>
  <c r="V234" i="5"/>
  <c r="T234" i="5"/>
  <c r="P234" i="5"/>
  <c r="BI231" i="5"/>
  <c r="BH231" i="5"/>
  <c r="BG231" i="5"/>
  <c r="BE231" i="5"/>
  <c r="X231" i="5"/>
  <c r="V231" i="5"/>
  <c r="T231" i="5"/>
  <c r="P231" i="5"/>
  <c r="BI230" i="5"/>
  <c r="BH230" i="5"/>
  <c r="BG230" i="5"/>
  <c r="BE230" i="5"/>
  <c r="X230" i="5"/>
  <c r="V230" i="5"/>
  <c r="T230" i="5"/>
  <c r="P230" i="5"/>
  <c r="BK230" i="5" s="1"/>
  <c r="BI229" i="5"/>
  <c r="BH229" i="5"/>
  <c r="BG229" i="5"/>
  <c r="BE229" i="5"/>
  <c r="X229" i="5"/>
  <c r="V229" i="5"/>
  <c r="T229" i="5"/>
  <c r="P229" i="5"/>
  <c r="BI228" i="5"/>
  <c r="BH228" i="5"/>
  <c r="BG228" i="5"/>
  <c r="BE228" i="5"/>
  <c r="X228" i="5"/>
  <c r="V228" i="5"/>
  <c r="T228" i="5"/>
  <c r="P228" i="5"/>
  <c r="BI227" i="5"/>
  <c r="BH227" i="5"/>
  <c r="BG227" i="5"/>
  <c r="BE227" i="5"/>
  <c r="X227" i="5"/>
  <c r="V227" i="5"/>
  <c r="T227" i="5"/>
  <c r="P227" i="5"/>
  <c r="K227" i="5" s="1"/>
  <c r="BF227" i="5" s="1"/>
  <c r="BI226" i="5"/>
  <c r="BH226" i="5"/>
  <c r="BG226" i="5"/>
  <c r="BE226" i="5"/>
  <c r="X226" i="5"/>
  <c r="V226" i="5"/>
  <c r="T226" i="5"/>
  <c r="P226" i="5"/>
  <c r="BI225" i="5"/>
  <c r="BH225" i="5"/>
  <c r="BG225" i="5"/>
  <c r="BE225" i="5"/>
  <c r="X225" i="5"/>
  <c r="V225" i="5"/>
  <c r="T225" i="5"/>
  <c r="P225" i="5"/>
  <c r="BI224" i="5"/>
  <c r="BH224" i="5"/>
  <c r="BG224" i="5"/>
  <c r="BE224" i="5"/>
  <c r="X224" i="5"/>
  <c r="V224" i="5"/>
  <c r="T224" i="5"/>
  <c r="P224" i="5"/>
  <c r="BK224" i="5" s="1"/>
  <c r="BI222" i="5"/>
  <c r="BH222" i="5"/>
  <c r="BG222" i="5"/>
  <c r="BE222" i="5"/>
  <c r="X222" i="5"/>
  <c r="V222" i="5"/>
  <c r="T222" i="5"/>
  <c r="P222" i="5"/>
  <c r="BI221" i="5"/>
  <c r="BH221" i="5"/>
  <c r="BG221" i="5"/>
  <c r="BE221" i="5"/>
  <c r="X221" i="5"/>
  <c r="V221" i="5"/>
  <c r="T221" i="5"/>
  <c r="P221" i="5"/>
  <c r="BI220" i="5"/>
  <c r="BH220" i="5"/>
  <c r="BG220" i="5"/>
  <c r="BE220" i="5"/>
  <c r="X220" i="5"/>
  <c r="V220" i="5"/>
  <c r="T220" i="5"/>
  <c r="P220" i="5"/>
  <c r="K220" i="5" s="1"/>
  <c r="BF220" i="5" s="1"/>
  <c r="BI219" i="5"/>
  <c r="BH219" i="5"/>
  <c r="BG219" i="5"/>
  <c r="BE219" i="5"/>
  <c r="X219" i="5"/>
  <c r="V219" i="5"/>
  <c r="T219" i="5"/>
  <c r="P219" i="5"/>
  <c r="BI218" i="5"/>
  <c r="BH218" i="5"/>
  <c r="BG218" i="5"/>
  <c r="BE218" i="5"/>
  <c r="X218" i="5"/>
  <c r="V218" i="5"/>
  <c r="T218" i="5"/>
  <c r="P218" i="5"/>
  <c r="BI217" i="5"/>
  <c r="BH217" i="5"/>
  <c r="BG217" i="5"/>
  <c r="BE217" i="5"/>
  <c r="X217" i="5"/>
  <c r="V217" i="5"/>
  <c r="T217" i="5"/>
  <c r="P217" i="5"/>
  <c r="BK217" i="5" s="1"/>
  <c r="BI216" i="5"/>
  <c r="BH216" i="5"/>
  <c r="BG216" i="5"/>
  <c r="BE216" i="5"/>
  <c r="X216" i="5"/>
  <c r="V216" i="5"/>
  <c r="T216" i="5"/>
  <c r="P216" i="5"/>
  <c r="BI215" i="5"/>
  <c r="BH215" i="5"/>
  <c r="BG215" i="5"/>
  <c r="BE215" i="5"/>
  <c r="X215" i="5"/>
  <c r="V215" i="5"/>
  <c r="T215" i="5"/>
  <c r="P215" i="5"/>
  <c r="BI214" i="5"/>
  <c r="BH214" i="5"/>
  <c r="BG214" i="5"/>
  <c r="BE214" i="5"/>
  <c r="X214" i="5"/>
  <c r="V214" i="5"/>
  <c r="T214" i="5"/>
  <c r="P214" i="5"/>
  <c r="BK214" i="5" s="1"/>
  <c r="BI213" i="5"/>
  <c r="BH213" i="5"/>
  <c r="BG213" i="5"/>
  <c r="BE213" i="5"/>
  <c r="X213" i="5"/>
  <c r="V213" i="5"/>
  <c r="T213" i="5"/>
  <c r="P213" i="5"/>
  <c r="BI212" i="5"/>
  <c r="BH212" i="5"/>
  <c r="BG212" i="5"/>
  <c r="BE212" i="5"/>
  <c r="X212" i="5"/>
  <c r="V212" i="5"/>
  <c r="T212" i="5"/>
  <c r="P212" i="5"/>
  <c r="BI211" i="5"/>
  <c r="BH211" i="5"/>
  <c r="BG211" i="5"/>
  <c r="BE211" i="5"/>
  <c r="X211" i="5"/>
  <c r="V211" i="5"/>
  <c r="T211" i="5"/>
  <c r="P211" i="5"/>
  <c r="BK211" i="5" s="1"/>
  <c r="BI210" i="5"/>
  <c r="BH210" i="5"/>
  <c r="BG210" i="5"/>
  <c r="BE210" i="5"/>
  <c r="X210" i="5"/>
  <c r="V210" i="5"/>
  <c r="T210" i="5"/>
  <c r="P210" i="5"/>
  <c r="BI209" i="5"/>
  <c r="BH209" i="5"/>
  <c r="BG209" i="5"/>
  <c r="BE209" i="5"/>
  <c r="X209" i="5"/>
  <c r="V209" i="5"/>
  <c r="T209" i="5"/>
  <c r="P209" i="5"/>
  <c r="BI208" i="5"/>
  <c r="BH208" i="5"/>
  <c r="BG208" i="5"/>
  <c r="BE208" i="5"/>
  <c r="X208" i="5"/>
  <c r="V208" i="5"/>
  <c r="T208" i="5"/>
  <c r="P208" i="5"/>
  <c r="BK208" i="5" s="1"/>
  <c r="BI207" i="5"/>
  <c r="BH207" i="5"/>
  <c r="BG207" i="5"/>
  <c r="BE207" i="5"/>
  <c r="X207" i="5"/>
  <c r="V207" i="5"/>
  <c r="T207" i="5"/>
  <c r="P207" i="5"/>
  <c r="BI206" i="5"/>
  <c r="BH206" i="5"/>
  <c r="BG206" i="5"/>
  <c r="BE206" i="5"/>
  <c r="X206" i="5"/>
  <c r="V206" i="5"/>
  <c r="T206" i="5"/>
  <c r="P206" i="5"/>
  <c r="BI205" i="5"/>
  <c r="BH205" i="5"/>
  <c r="BG205" i="5"/>
  <c r="BE205" i="5"/>
  <c r="X205" i="5"/>
  <c r="V205" i="5"/>
  <c r="T205" i="5"/>
  <c r="P205" i="5"/>
  <c r="K205" i="5" s="1"/>
  <c r="BF205" i="5" s="1"/>
  <c r="BI204" i="5"/>
  <c r="BH204" i="5"/>
  <c r="BG204" i="5"/>
  <c r="BE204" i="5"/>
  <c r="X204" i="5"/>
  <c r="V204" i="5"/>
  <c r="T204" i="5"/>
  <c r="P204" i="5"/>
  <c r="BI203" i="5"/>
  <c r="BH203" i="5"/>
  <c r="BG203" i="5"/>
  <c r="BE203" i="5"/>
  <c r="X203" i="5"/>
  <c r="V203" i="5"/>
  <c r="T203" i="5"/>
  <c r="P203" i="5"/>
  <c r="BI202" i="5"/>
  <c r="BH202" i="5"/>
  <c r="BG202" i="5"/>
  <c r="BE202" i="5"/>
  <c r="X202" i="5"/>
  <c r="V202" i="5"/>
  <c r="T202" i="5"/>
  <c r="P202" i="5"/>
  <c r="BK202" i="5" s="1"/>
  <c r="BI201" i="5"/>
  <c r="BH201" i="5"/>
  <c r="BG201" i="5"/>
  <c r="BE201" i="5"/>
  <c r="X201" i="5"/>
  <c r="V201" i="5"/>
  <c r="T201" i="5"/>
  <c r="P201" i="5"/>
  <c r="BI200" i="5"/>
  <c r="BH200" i="5"/>
  <c r="BG200" i="5"/>
  <c r="BE200" i="5"/>
  <c r="X200" i="5"/>
  <c r="V200" i="5"/>
  <c r="T200" i="5"/>
  <c r="P200" i="5"/>
  <c r="BI199" i="5"/>
  <c r="BH199" i="5"/>
  <c r="BG199" i="5"/>
  <c r="BE199" i="5"/>
  <c r="X199" i="5"/>
  <c r="V199" i="5"/>
  <c r="T199" i="5"/>
  <c r="P199" i="5"/>
  <c r="BK199" i="5" s="1"/>
  <c r="BI198" i="5"/>
  <c r="BH198" i="5"/>
  <c r="BG198" i="5"/>
  <c r="BE198" i="5"/>
  <c r="X198" i="5"/>
  <c r="V198" i="5"/>
  <c r="T198" i="5"/>
  <c r="P198" i="5"/>
  <c r="BI197" i="5"/>
  <c r="BH197" i="5"/>
  <c r="BG197" i="5"/>
  <c r="BE197" i="5"/>
  <c r="X197" i="5"/>
  <c r="V197" i="5"/>
  <c r="T197" i="5"/>
  <c r="P197" i="5"/>
  <c r="BI196" i="5"/>
  <c r="BH196" i="5"/>
  <c r="BG196" i="5"/>
  <c r="BE196" i="5"/>
  <c r="X196" i="5"/>
  <c r="V196" i="5"/>
  <c r="T196" i="5"/>
  <c r="P196" i="5"/>
  <c r="BK196" i="5" s="1"/>
  <c r="BI195" i="5"/>
  <c r="BH195" i="5"/>
  <c r="BG195" i="5"/>
  <c r="BE195" i="5"/>
  <c r="X195" i="5"/>
  <c r="V195" i="5"/>
  <c r="T195" i="5"/>
  <c r="P195" i="5"/>
  <c r="BI193" i="5"/>
  <c r="BH193" i="5"/>
  <c r="BG193" i="5"/>
  <c r="BE193" i="5"/>
  <c r="X193" i="5"/>
  <c r="V193" i="5"/>
  <c r="T193" i="5"/>
  <c r="P193" i="5"/>
  <c r="BI192" i="5"/>
  <c r="BH192" i="5"/>
  <c r="BG192" i="5"/>
  <c r="BE192" i="5"/>
  <c r="X192" i="5"/>
  <c r="V192" i="5"/>
  <c r="T192" i="5"/>
  <c r="P192" i="5"/>
  <c r="BI191" i="5"/>
  <c r="BH191" i="5"/>
  <c r="BG191" i="5"/>
  <c r="BE191" i="5"/>
  <c r="X191" i="5"/>
  <c r="V191" i="5"/>
  <c r="T191" i="5"/>
  <c r="P191" i="5"/>
  <c r="BI190" i="5"/>
  <c r="BH190" i="5"/>
  <c r="BG190" i="5"/>
  <c r="BE190" i="5"/>
  <c r="X190" i="5"/>
  <c r="V190" i="5"/>
  <c r="T190" i="5"/>
  <c r="P190" i="5"/>
  <c r="BI189" i="5"/>
  <c r="BH189" i="5"/>
  <c r="BG189" i="5"/>
  <c r="BE189" i="5"/>
  <c r="X189" i="5"/>
  <c r="V189" i="5"/>
  <c r="T189" i="5"/>
  <c r="P189" i="5"/>
  <c r="BK189" i="5" s="1"/>
  <c r="BI188" i="5"/>
  <c r="BH188" i="5"/>
  <c r="BG188" i="5"/>
  <c r="BE188" i="5"/>
  <c r="X188" i="5"/>
  <c r="V188" i="5"/>
  <c r="T188" i="5"/>
  <c r="P188" i="5"/>
  <c r="BI187" i="5"/>
  <c r="BH187" i="5"/>
  <c r="BG187" i="5"/>
  <c r="BE187" i="5"/>
  <c r="X187" i="5"/>
  <c r="V187" i="5"/>
  <c r="T187" i="5"/>
  <c r="P187" i="5"/>
  <c r="BI186" i="5"/>
  <c r="BH186" i="5"/>
  <c r="BG186" i="5"/>
  <c r="BE186" i="5"/>
  <c r="X186" i="5"/>
  <c r="V186" i="5"/>
  <c r="T186" i="5"/>
  <c r="P186" i="5"/>
  <c r="K186" i="5" s="1"/>
  <c r="BF186" i="5" s="1"/>
  <c r="BI184" i="5"/>
  <c r="BH184" i="5"/>
  <c r="BG184" i="5"/>
  <c r="BE184" i="5"/>
  <c r="X184" i="5"/>
  <c r="V184" i="5"/>
  <c r="T184" i="5"/>
  <c r="P184" i="5"/>
  <c r="BI183" i="5"/>
  <c r="BH183" i="5"/>
  <c r="BG183" i="5"/>
  <c r="BE183" i="5"/>
  <c r="X183" i="5"/>
  <c r="V183" i="5"/>
  <c r="T183" i="5"/>
  <c r="P183" i="5"/>
  <c r="BI182" i="5"/>
  <c r="BH182" i="5"/>
  <c r="BG182" i="5"/>
  <c r="BE182" i="5"/>
  <c r="X182" i="5"/>
  <c r="V182" i="5"/>
  <c r="T182" i="5"/>
  <c r="P182" i="5"/>
  <c r="BK182" i="5" s="1"/>
  <c r="BI181" i="5"/>
  <c r="BH181" i="5"/>
  <c r="BG181" i="5"/>
  <c r="BE181" i="5"/>
  <c r="X181" i="5"/>
  <c r="V181" i="5"/>
  <c r="T181" i="5"/>
  <c r="P181" i="5"/>
  <c r="BI180" i="5"/>
  <c r="BH180" i="5"/>
  <c r="BG180" i="5"/>
  <c r="BE180" i="5"/>
  <c r="X180" i="5"/>
  <c r="V180" i="5"/>
  <c r="T180" i="5"/>
  <c r="P180" i="5"/>
  <c r="BI179" i="5"/>
  <c r="BH179" i="5"/>
  <c r="BG179" i="5"/>
  <c r="BE179" i="5"/>
  <c r="X179" i="5"/>
  <c r="V179" i="5"/>
  <c r="T179" i="5"/>
  <c r="P179" i="5"/>
  <c r="K179" i="5" s="1"/>
  <c r="BF179" i="5" s="1"/>
  <c r="BI178" i="5"/>
  <c r="BH178" i="5"/>
  <c r="BG178" i="5"/>
  <c r="BE178" i="5"/>
  <c r="X178" i="5"/>
  <c r="V178" i="5"/>
  <c r="T178" i="5"/>
  <c r="P178" i="5"/>
  <c r="BI177" i="5"/>
  <c r="BH177" i="5"/>
  <c r="BG177" i="5"/>
  <c r="BE177" i="5"/>
  <c r="X177" i="5"/>
  <c r="V177" i="5"/>
  <c r="T177" i="5"/>
  <c r="P177" i="5"/>
  <c r="BI176" i="5"/>
  <c r="BH176" i="5"/>
  <c r="BG176" i="5"/>
  <c r="BE176" i="5"/>
  <c r="X176" i="5"/>
  <c r="V176" i="5"/>
  <c r="T176" i="5"/>
  <c r="P176" i="5"/>
  <c r="BK176" i="5" s="1"/>
  <c r="BI175" i="5"/>
  <c r="BH175" i="5"/>
  <c r="BG175" i="5"/>
  <c r="BE175" i="5"/>
  <c r="X175" i="5"/>
  <c r="V175" i="5"/>
  <c r="T175" i="5"/>
  <c r="P175" i="5"/>
  <c r="BI174" i="5"/>
  <c r="BH174" i="5"/>
  <c r="BG174" i="5"/>
  <c r="BE174" i="5"/>
  <c r="X174" i="5"/>
  <c r="V174" i="5"/>
  <c r="T174" i="5"/>
  <c r="P174" i="5"/>
  <c r="BI173" i="5"/>
  <c r="BH173" i="5"/>
  <c r="BG173" i="5"/>
  <c r="BE173" i="5"/>
  <c r="X173" i="5"/>
  <c r="V173" i="5"/>
  <c r="T173" i="5"/>
  <c r="P173" i="5"/>
  <c r="K173" i="5" s="1"/>
  <c r="BF173" i="5" s="1"/>
  <c r="BI172" i="5"/>
  <c r="BH172" i="5"/>
  <c r="BG172" i="5"/>
  <c r="BE172" i="5"/>
  <c r="X172" i="5"/>
  <c r="V172" i="5"/>
  <c r="T172" i="5"/>
  <c r="P172" i="5"/>
  <c r="BI171" i="5"/>
  <c r="BH171" i="5"/>
  <c r="BG171" i="5"/>
  <c r="BE171" i="5"/>
  <c r="X171" i="5"/>
  <c r="V171" i="5"/>
  <c r="T171" i="5"/>
  <c r="P171" i="5"/>
  <c r="BI170" i="5"/>
  <c r="BH170" i="5"/>
  <c r="BG170" i="5"/>
  <c r="BE170" i="5"/>
  <c r="X170" i="5"/>
  <c r="V170" i="5"/>
  <c r="T170" i="5"/>
  <c r="P170" i="5"/>
  <c r="K170" i="5" s="1"/>
  <c r="BF170" i="5" s="1"/>
  <c r="BI169" i="5"/>
  <c r="BH169" i="5"/>
  <c r="BG169" i="5"/>
  <c r="BE169" i="5"/>
  <c r="X169" i="5"/>
  <c r="V169" i="5"/>
  <c r="T169" i="5"/>
  <c r="P169" i="5"/>
  <c r="BI168" i="5"/>
  <c r="BH168" i="5"/>
  <c r="BG168" i="5"/>
  <c r="BE168" i="5"/>
  <c r="X168" i="5"/>
  <c r="V168" i="5"/>
  <c r="T168" i="5"/>
  <c r="P168" i="5"/>
  <c r="BI167" i="5"/>
  <c r="BH167" i="5"/>
  <c r="BG167" i="5"/>
  <c r="BE167" i="5"/>
  <c r="X167" i="5"/>
  <c r="V167" i="5"/>
  <c r="T167" i="5"/>
  <c r="P167" i="5"/>
  <c r="BK167" i="5" s="1"/>
  <c r="BI166" i="5"/>
  <c r="BH166" i="5"/>
  <c r="BG166" i="5"/>
  <c r="BE166" i="5"/>
  <c r="X166" i="5"/>
  <c r="V166" i="5"/>
  <c r="T166" i="5"/>
  <c r="P166" i="5"/>
  <c r="BI165" i="5"/>
  <c r="BH165" i="5"/>
  <c r="BG165" i="5"/>
  <c r="BE165" i="5"/>
  <c r="X165" i="5"/>
  <c r="V165" i="5"/>
  <c r="T165" i="5"/>
  <c r="P165" i="5"/>
  <c r="BI164" i="5"/>
  <c r="BH164" i="5"/>
  <c r="BG164" i="5"/>
  <c r="BE164" i="5"/>
  <c r="X164" i="5"/>
  <c r="V164" i="5"/>
  <c r="T164" i="5"/>
  <c r="P164" i="5"/>
  <c r="K164" i="5" s="1"/>
  <c r="BF164" i="5" s="1"/>
  <c r="BI163" i="5"/>
  <c r="BH163" i="5"/>
  <c r="BG163" i="5"/>
  <c r="BE163" i="5"/>
  <c r="X163" i="5"/>
  <c r="V163" i="5"/>
  <c r="T163" i="5"/>
  <c r="P163" i="5"/>
  <c r="BI162" i="5"/>
  <c r="BH162" i="5"/>
  <c r="BG162" i="5"/>
  <c r="BE162" i="5"/>
  <c r="X162" i="5"/>
  <c r="V162" i="5"/>
  <c r="T162" i="5"/>
  <c r="P162" i="5"/>
  <c r="BI161" i="5"/>
  <c r="BH161" i="5"/>
  <c r="BG161" i="5"/>
  <c r="BE161" i="5"/>
  <c r="X161" i="5"/>
  <c r="V161" i="5"/>
  <c r="T161" i="5"/>
  <c r="P161" i="5"/>
  <c r="BK161" i="5" s="1"/>
  <c r="BI160" i="5"/>
  <c r="BH160" i="5"/>
  <c r="BG160" i="5"/>
  <c r="BE160" i="5"/>
  <c r="X160" i="5"/>
  <c r="V160" i="5"/>
  <c r="T160" i="5"/>
  <c r="P160" i="5"/>
  <c r="BI159" i="5"/>
  <c r="BH159" i="5"/>
  <c r="BG159" i="5"/>
  <c r="BE159" i="5"/>
  <c r="X159" i="5"/>
  <c r="V159" i="5"/>
  <c r="T159" i="5"/>
  <c r="P159" i="5"/>
  <c r="BI158" i="5"/>
  <c r="BH158" i="5"/>
  <c r="BG158" i="5"/>
  <c r="BE158" i="5"/>
  <c r="X158" i="5"/>
  <c r="V158" i="5"/>
  <c r="T158" i="5"/>
  <c r="P158" i="5"/>
  <c r="BK158" i="5" s="1"/>
  <c r="BI157" i="5"/>
  <c r="BH157" i="5"/>
  <c r="BG157" i="5"/>
  <c r="BE157" i="5"/>
  <c r="X157" i="5"/>
  <c r="V157" i="5"/>
  <c r="T157" i="5"/>
  <c r="P157" i="5"/>
  <c r="BI155" i="5"/>
  <c r="BH155" i="5"/>
  <c r="BG155" i="5"/>
  <c r="BE155" i="5"/>
  <c r="X155" i="5"/>
  <c r="V155" i="5"/>
  <c r="T155" i="5"/>
  <c r="P155" i="5"/>
  <c r="BI154" i="5"/>
  <c r="BH154" i="5"/>
  <c r="BG154" i="5"/>
  <c r="BE154" i="5"/>
  <c r="X154" i="5"/>
  <c r="V154" i="5"/>
  <c r="T154" i="5"/>
  <c r="P154" i="5"/>
  <c r="BK154" i="5" s="1"/>
  <c r="BI153" i="5"/>
  <c r="BH153" i="5"/>
  <c r="BG153" i="5"/>
  <c r="BE153" i="5"/>
  <c r="X153" i="5"/>
  <c r="V153" i="5"/>
  <c r="T153" i="5"/>
  <c r="P153" i="5"/>
  <c r="BI152" i="5"/>
  <c r="BH152" i="5"/>
  <c r="BG152" i="5"/>
  <c r="BE152" i="5"/>
  <c r="X152" i="5"/>
  <c r="V152" i="5"/>
  <c r="T152" i="5"/>
  <c r="P152" i="5"/>
  <c r="BI151" i="5"/>
  <c r="BH151" i="5"/>
  <c r="BG151" i="5"/>
  <c r="BE151" i="5"/>
  <c r="X151" i="5"/>
  <c r="V151" i="5"/>
  <c r="T151" i="5"/>
  <c r="P151" i="5"/>
  <c r="BI150" i="5"/>
  <c r="BH150" i="5"/>
  <c r="BG150" i="5"/>
  <c r="BE150" i="5"/>
  <c r="X150" i="5"/>
  <c r="V150" i="5"/>
  <c r="T150" i="5"/>
  <c r="P150" i="5"/>
  <c r="BI148" i="5"/>
  <c r="BH148" i="5"/>
  <c r="BG148" i="5"/>
  <c r="BE148" i="5"/>
  <c r="X148" i="5"/>
  <c r="V148" i="5"/>
  <c r="T148" i="5"/>
  <c r="P148" i="5"/>
  <c r="BI147" i="5"/>
  <c r="BH147" i="5"/>
  <c r="BG147" i="5"/>
  <c r="BE147" i="5"/>
  <c r="X147" i="5"/>
  <c r="V147" i="5"/>
  <c r="T147" i="5"/>
  <c r="P147" i="5"/>
  <c r="BK147" i="5" s="1"/>
  <c r="BI146" i="5"/>
  <c r="BH146" i="5"/>
  <c r="BG146" i="5"/>
  <c r="BE146" i="5"/>
  <c r="X146" i="5"/>
  <c r="V146" i="5"/>
  <c r="T146" i="5"/>
  <c r="P146" i="5"/>
  <c r="BI144" i="5"/>
  <c r="BH144" i="5"/>
  <c r="BG144" i="5"/>
  <c r="BE144" i="5"/>
  <c r="X144" i="5"/>
  <c r="V144" i="5"/>
  <c r="T144" i="5"/>
  <c r="P144" i="5"/>
  <c r="BI143" i="5"/>
  <c r="BH143" i="5"/>
  <c r="BG143" i="5"/>
  <c r="BE143" i="5"/>
  <c r="X143" i="5"/>
  <c r="V143" i="5"/>
  <c r="T143" i="5"/>
  <c r="P143" i="5"/>
  <c r="BK143" i="5" s="1"/>
  <c r="BI142" i="5"/>
  <c r="BH142" i="5"/>
  <c r="BG142" i="5"/>
  <c r="BE142" i="5"/>
  <c r="X142" i="5"/>
  <c r="V142" i="5"/>
  <c r="T142" i="5"/>
  <c r="P142" i="5"/>
  <c r="BI141" i="5"/>
  <c r="BH141" i="5"/>
  <c r="BG141" i="5"/>
  <c r="BE141" i="5"/>
  <c r="X141" i="5"/>
  <c r="V141" i="5"/>
  <c r="T141" i="5"/>
  <c r="P141" i="5"/>
  <c r="BI140" i="5"/>
  <c r="BH140" i="5"/>
  <c r="BG140" i="5"/>
  <c r="BE140" i="5"/>
  <c r="X140" i="5"/>
  <c r="V140" i="5"/>
  <c r="T140" i="5"/>
  <c r="P140" i="5"/>
  <c r="BK140" i="5" s="1"/>
  <c r="BI139" i="5"/>
  <c r="BH139" i="5"/>
  <c r="BG139" i="5"/>
  <c r="BE139" i="5"/>
  <c r="X139" i="5"/>
  <c r="V139" i="5"/>
  <c r="T139" i="5"/>
  <c r="P139" i="5"/>
  <c r="J132" i="5"/>
  <c r="F132" i="5"/>
  <c r="F130" i="5"/>
  <c r="E128" i="5"/>
  <c r="BI115" i="5"/>
  <c r="BH115" i="5"/>
  <c r="BG115" i="5"/>
  <c r="BE115" i="5"/>
  <c r="BI114" i="5"/>
  <c r="BH114" i="5"/>
  <c r="BG114" i="5"/>
  <c r="BF114" i="5"/>
  <c r="BE114" i="5"/>
  <c r="BI113" i="5"/>
  <c r="BH113" i="5"/>
  <c r="BG113" i="5"/>
  <c r="BF113" i="5"/>
  <c r="BE113" i="5"/>
  <c r="BI112" i="5"/>
  <c r="BH112" i="5"/>
  <c r="BG112" i="5"/>
  <c r="BF112" i="5"/>
  <c r="BE112" i="5"/>
  <c r="BI111" i="5"/>
  <c r="BH111" i="5"/>
  <c r="BG111" i="5"/>
  <c r="BF111" i="5"/>
  <c r="BE111" i="5"/>
  <c r="BI110" i="5"/>
  <c r="BH110" i="5"/>
  <c r="BG110" i="5"/>
  <c r="BF110" i="5"/>
  <c r="BE110" i="5"/>
  <c r="J91" i="5"/>
  <c r="F91" i="5"/>
  <c r="F89" i="5"/>
  <c r="E87" i="5"/>
  <c r="J24" i="5"/>
  <c r="E24" i="5"/>
  <c r="J92" i="5"/>
  <c r="J23" i="5"/>
  <c r="J18" i="5"/>
  <c r="E18" i="5"/>
  <c r="F133" i="5"/>
  <c r="J17" i="5"/>
  <c r="J12" i="5"/>
  <c r="J89" i="5"/>
  <c r="E7" i="5"/>
  <c r="E126" i="5"/>
  <c r="K41" i="4"/>
  <c r="K40" i="4"/>
  <c r="BA97" i="1"/>
  <c r="K39" i="4"/>
  <c r="AZ97" i="1"/>
  <c r="BI182" i="4"/>
  <c r="BH182" i="4"/>
  <c r="BG182" i="4"/>
  <c r="BE182" i="4"/>
  <c r="X182" i="4"/>
  <c r="V182" i="4"/>
  <c r="T182" i="4"/>
  <c r="P182" i="4"/>
  <c r="BI181" i="4"/>
  <c r="BH181" i="4"/>
  <c r="BG181" i="4"/>
  <c r="BE181" i="4"/>
  <c r="X181" i="4"/>
  <c r="V181" i="4"/>
  <c r="T181" i="4"/>
  <c r="P181" i="4"/>
  <c r="BI180" i="4"/>
  <c r="BH180" i="4"/>
  <c r="BG180" i="4"/>
  <c r="BE180" i="4"/>
  <c r="X180" i="4"/>
  <c r="V180" i="4"/>
  <c r="T180" i="4"/>
  <c r="P180" i="4"/>
  <c r="BI179" i="4"/>
  <c r="BH179" i="4"/>
  <c r="BG179" i="4"/>
  <c r="BE179" i="4"/>
  <c r="X179" i="4"/>
  <c r="V179" i="4"/>
  <c r="T179" i="4"/>
  <c r="P179" i="4"/>
  <c r="BK179" i="4" s="1"/>
  <c r="BI178" i="4"/>
  <c r="BH178" i="4"/>
  <c r="BG178" i="4"/>
  <c r="BE178" i="4"/>
  <c r="X178" i="4"/>
  <c r="V178" i="4"/>
  <c r="T178" i="4"/>
  <c r="P178" i="4"/>
  <c r="BI177" i="4"/>
  <c r="BH177" i="4"/>
  <c r="BG177" i="4"/>
  <c r="BE177" i="4"/>
  <c r="X177" i="4"/>
  <c r="V177" i="4"/>
  <c r="T177" i="4"/>
  <c r="P177" i="4"/>
  <c r="BI176" i="4"/>
  <c r="BH176" i="4"/>
  <c r="BG176" i="4"/>
  <c r="BE176" i="4"/>
  <c r="X176" i="4"/>
  <c r="V176" i="4"/>
  <c r="T176" i="4"/>
  <c r="P176" i="4"/>
  <c r="BI175" i="4"/>
  <c r="BH175" i="4"/>
  <c r="BG175" i="4"/>
  <c r="BE175" i="4"/>
  <c r="X175" i="4"/>
  <c r="V175" i="4"/>
  <c r="T175" i="4"/>
  <c r="P175" i="4"/>
  <c r="BI174" i="4"/>
  <c r="BH174" i="4"/>
  <c r="BG174" i="4"/>
  <c r="BE174" i="4"/>
  <c r="X174" i="4"/>
  <c r="V174" i="4"/>
  <c r="T174" i="4"/>
  <c r="P174" i="4"/>
  <c r="BK174" i="4" s="1"/>
  <c r="BI172" i="4"/>
  <c r="BH172" i="4"/>
  <c r="BG172" i="4"/>
  <c r="BE172" i="4"/>
  <c r="X172" i="4"/>
  <c r="V172" i="4"/>
  <c r="T172" i="4"/>
  <c r="P172" i="4"/>
  <c r="BI171" i="4"/>
  <c r="BH171" i="4"/>
  <c r="BG171" i="4"/>
  <c r="BE171" i="4"/>
  <c r="X171" i="4"/>
  <c r="V171" i="4"/>
  <c r="T171" i="4"/>
  <c r="P171" i="4"/>
  <c r="BI170" i="4"/>
  <c r="BH170" i="4"/>
  <c r="BG170" i="4"/>
  <c r="BE170" i="4"/>
  <c r="X170" i="4"/>
  <c r="V170" i="4"/>
  <c r="T170" i="4"/>
  <c r="P170" i="4"/>
  <c r="BI169" i="4"/>
  <c r="BH169" i="4"/>
  <c r="BG169" i="4"/>
  <c r="BE169" i="4"/>
  <c r="X169" i="4"/>
  <c r="V169" i="4"/>
  <c r="T169" i="4"/>
  <c r="P169" i="4"/>
  <c r="BI168" i="4"/>
  <c r="BH168" i="4"/>
  <c r="BG168" i="4"/>
  <c r="BE168" i="4"/>
  <c r="X168" i="4"/>
  <c r="V168" i="4"/>
  <c r="T168" i="4"/>
  <c r="P168" i="4"/>
  <c r="BI167" i="4"/>
  <c r="BH167" i="4"/>
  <c r="BG167" i="4"/>
  <c r="BE167" i="4"/>
  <c r="X167" i="4"/>
  <c r="V167" i="4"/>
  <c r="T167" i="4"/>
  <c r="P167" i="4"/>
  <c r="BI166" i="4"/>
  <c r="BH166" i="4"/>
  <c r="BG166" i="4"/>
  <c r="BE166" i="4"/>
  <c r="X166" i="4"/>
  <c r="V166" i="4"/>
  <c r="T166" i="4"/>
  <c r="P166" i="4"/>
  <c r="BI165" i="4"/>
  <c r="BH165" i="4"/>
  <c r="BG165" i="4"/>
  <c r="BE165" i="4"/>
  <c r="X165" i="4"/>
  <c r="V165" i="4"/>
  <c r="T165" i="4"/>
  <c r="P165" i="4"/>
  <c r="BI164" i="4"/>
  <c r="BH164" i="4"/>
  <c r="BG164" i="4"/>
  <c r="BE164" i="4"/>
  <c r="X164" i="4"/>
  <c r="V164" i="4"/>
  <c r="T164" i="4"/>
  <c r="P164" i="4"/>
  <c r="BI163" i="4"/>
  <c r="BH163" i="4"/>
  <c r="BG163" i="4"/>
  <c r="BE163" i="4"/>
  <c r="X163" i="4"/>
  <c r="V163" i="4"/>
  <c r="T163" i="4"/>
  <c r="P163" i="4"/>
  <c r="BI162" i="4"/>
  <c r="BH162" i="4"/>
  <c r="BG162" i="4"/>
  <c r="BE162" i="4"/>
  <c r="X162" i="4"/>
  <c r="V162" i="4"/>
  <c r="T162" i="4"/>
  <c r="P162" i="4"/>
  <c r="BI161" i="4"/>
  <c r="BH161" i="4"/>
  <c r="BG161" i="4"/>
  <c r="BE161" i="4"/>
  <c r="X161" i="4"/>
  <c r="V161" i="4"/>
  <c r="T161" i="4"/>
  <c r="P161" i="4"/>
  <c r="BI160" i="4"/>
  <c r="BH160" i="4"/>
  <c r="BG160" i="4"/>
  <c r="BE160" i="4"/>
  <c r="X160" i="4"/>
  <c r="V160" i="4"/>
  <c r="T160" i="4"/>
  <c r="P160" i="4"/>
  <c r="BI159" i="4"/>
  <c r="BH159" i="4"/>
  <c r="BG159" i="4"/>
  <c r="BE159" i="4"/>
  <c r="X159" i="4"/>
  <c r="V159" i="4"/>
  <c r="T159" i="4"/>
  <c r="P159" i="4"/>
  <c r="BI158" i="4"/>
  <c r="BH158" i="4"/>
  <c r="BG158" i="4"/>
  <c r="BE158" i="4"/>
  <c r="X158" i="4"/>
  <c r="V158" i="4"/>
  <c r="T158" i="4"/>
  <c r="P158" i="4"/>
  <c r="BK158" i="4" s="1"/>
  <c r="BI157" i="4"/>
  <c r="BH157" i="4"/>
  <c r="BG157" i="4"/>
  <c r="BE157" i="4"/>
  <c r="X157" i="4"/>
  <c r="V157" i="4"/>
  <c r="T157" i="4"/>
  <c r="P157" i="4"/>
  <c r="BI156" i="4"/>
  <c r="BH156" i="4"/>
  <c r="BG156" i="4"/>
  <c r="BE156" i="4"/>
  <c r="X156" i="4"/>
  <c r="V156" i="4"/>
  <c r="T156" i="4"/>
  <c r="P156" i="4"/>
  <c r="BI155" i="4"/>
  <c r="BH155" i="4"/>
  <c r="BG155" i="4"/>
  <c r="BE155" i="4"/>
  <c r="X155" i="4"/>
  <c r="V155" i="4"/>
  <c r="T155" i="4"/>
  <c r="P155" i="4"/>
  <c r="BI154" i="4"/>
  <c r="BH154" i="4"/>
  <c r="BG154" i="4"/>
  <c r="BE154" i="4"/>
  <c r="X154" i="4"/>
  <c r="V154" i="4"/>
  <c r="T154" i="4"/>
  <c r="P154" i="4"/>
  <c r="BI153" i="4"/>
  <c r="BH153" i="4"/>
  <c r="BG153" i="4"/>
  <c r="BE153" i="4"/>
  <c r="X153" i="4"/>
  <c r="V153" i="4"/>
  <c r="T153" i="4"/>
  <c r="P153" i="4"/>
  <c r="BI152" i="4"/>
  <c r="BH152" i="4"/>
  <c r="BG152" i="4"/>
  <c r="BE152" i="4"/>
  <c r="X152" i="4"/>
  <c r="V152" i="4"/>
  <c r="T152" i="4"/>
  <c r="P152" i="4"/>
  <c r="BI151" i="4"/>
  <c r="BH151" i="4"/>
  <c r="BG151" i="4"/>
  <c r="BE151" i="4"/>
  <c r="X151" i="4"/>
  <c r="V151" i="4"/>
  <c r="T151" i="4"/>
  <c r="P151" i="4"/>
  <c r="BI150" i="4"/>
  <c r="BH150" i="4"/>
  <c r="BG150" i="4"/>
  <c r="BE150" i="4"/>
  <c r="X150" i="4"/>
  <c r="V150" i="4"/>
  <c r="T150" i="4"/>
  <c r="P150" i="4"/>
  <c r="BI149" i="4"/>
  <c r="BH149" i="4"/>
  <c r="BG149" i="4"/>
  <c r="BE149" i="4"/>
  <c r="X149" i="4"/>
  <c r="V149" i="4"/>
  <c r="T149" i="4"/>
  <c r="P149" i="4"/>
  <c r="BI148" i="4"/>
  <c r="BH148" i="4"/>
  <c r="BG148" i="4"/>
  <c r="BE148" i="4"/>
  <c r="X148" i="4"/>
  <c r="V148" i="4"/>
  <c r="T148" i="4"/>
  <c r="P148" i="4"/>
  <c r="BK148" i="4" s="1"/>
  <c r="BI147" i="4"/>
  <c r="BH147" i="4"/>
  <c r="BG147" i="4"/>
  <c r="BE147" i="4"/>
  <c r="X147" i="4"/>
  <c r="V147" i="4"/>
  <c r="T147" i="4"/>
  <c r="P147" i="4"/>
  <c r="BI146" i="4"/>
  <c r="BH146" i="4"/>
  <c r="BG146" i="4"/>
  <c r="BE146" i="4"/>
  <c r="X146" i="4"/>
  <c r="V146" i="4"/>
  <c r="T146" i="4"/>
  <c r="P146" i="4"/>
  <c r="BI145" i="4"/>
  <c r="BH145" i="4"/>
  <c r="BG145" i="4"/>
  <c r="BE145" i="4"/>
  <c r="X145" i="4"/>
  <c r="V145" i="4"/>
  <c r="T145" i="4"/>
  <c r="P145" i="4"/>
  <c r="BI144" i="4"/>
  <c r="BH144" i="4"/>
  <c r="BG144" i="4"/>
  <c r="BE144" i="4"/>
  <c r="X144" i="4"/>
  <c r="V144" i="4"/>
  <c r="T144" i="4"/>
  <c r="P144" i="4"/>
  <c r="BI143" i="4"/>
  <c r="BH143" i="4"/>
  <c r="BG143" i="4"/>
  <c r="BE143" i="4"/>
  <c r="X143" i="4"/>
  <c r="V143" i="4"/>
  <c r="T143" i="4"/>
  <c r="P143" i="4"/>
  <c r="BI142" i="4"/>
  <c r="BH142" i="4"/>
  <c r="BG142" i="4"/>
  <c r="BE142" i="4"/>
  <c r="X142" i="4"/>
  <c r="V142" i="4"/>
  <c r="T142" i="4"/>
  <c r="P142" i="4"/>
  <c r="BK142" i="4" s="1"/>
  <c r="BI141" i="4"/>
  <c r="BH141" i="4"/>
  <c r="BG141" i="4"/>
  <c r="BE141" i="4"/>
  <c r="X141" i="4"/>
  <c r="V141" i="4"/>
  <c r="T141" i="4"/>
  <c r="P141" i="4"/>
  <c r="BI140" i="4"/>
  <c r="BH140" i="4"/>
  <c r="BG140" i="4"/>
  <c r="BE140" i="4"/>
  <c r="X140" i="4"/>
  <c r="V140" i="4"/>
  <c r="T140" i="4"/>
  <c r="P140" i="4"/>
  <c r="K140" i="4" s="1"/>
  <c r="BF140" i="4" s="1"/>
  <c r="BI139" i="4"/>
  <c r="BH139" i="4"/>
  <c r="BG139" i="4"/>
  <c r="BE139" i="4"/>
  <c r="X139" i="4"/>
  <c r="V139" i="4"/>
  <c r="T139" i="4"/>
  <c r="P139" i="4"/>
  <c r="BI138" i="4"/>
  <c r="BH138" i="4"/>
  <c r="BG138" i="4"/>
  <c r="BE138" i="4"/>
  <c r="X138" i="4"/>
  <c r="V138" i="4"/>
  <c r="T138" i="4"/>
  <c r="P138" i="4"/>
  <c r="BI137" i="4"/>
  <c r="BH137" i="4"/>
  <c r="BG137" i="4"/>
  <c r="BE137" i="4"/>
  <c r="X137" i="4"/>
  <c r="V137" i="4"/>
  <c r="T137" i="4"/>
  <c r="P137" i="4"/>
  <c r="K137" i="4" s="1"/>
  <c r="BF137" i="4" s="1"/>
  <c r="BI136" i="4"/>
  <c r="BH136" i="4"/>
  <c r="BG136" i="4"/>
  <c r="BE136" i="4"/>
  <c r="X136" i="4"/>
  <c r="V136" i="4"/>
  <c r="T136" i="4"/>
  <c r="P136" i="4"/>
  <c r="BI135" i="4"/>
  <c r="BH135" i="4"/>
  <c r="BG135" i="4"/>
  <c r="BE135" i="4"/>
  <c r="X135" i="4"/>
  <c r="V135" i="4"/>
  <c r="T135" i="4"/>
  <c r="P135" i="4"/>
  <c r="BI134" i="4"/>
  <c r="BH134" i="4"/>
  <c r="BG134" i="4"/>
  <c r="BE134" i="4"/>
  <c r="X134" i="4"/>
  <c r="V134" i="4"/>
  <c r="T134" i="4"/>
  <c r="P134" i="4"/>
  <c r="BI133" i="4"/>
  <c r="BH133" i="4"/>
  <c r="BG133" i="4"/>
  <c r="BE133" i="4"/>
  <c r="X133" i="4"/>
  <c r="V133" i="4"/>
  <c r="T133" i="4"/>
  <c r="P133" i="4"/>
  <c r="BI132" i="4"/>
  <c r="BH132" i="4"/>
  <c r="BG132" i="4"/>
  <c r="BE132" i="4"/>
  <c r="X132" i="4"/>
  <c r="V132" i="4"/>
  <c r="T132" i="4"/>
  <c r="P132" i="4"/>
  <c r="BI131" i="4"/>
  <c r="BH131" i="4"/>
  <c r="BG131" i="4"/>
  <c r="BE131" i="4"/>
  <c r="X131" i="4"/>
  <c r="V131" i="4"/>
  <c r="T131" i="4"/>
  <c r="P131" i="4"/>
  <c r="BI130" i="4"/>
  <c r="BH130" i="4"/>
  <c r="BG130" i="4"/>
  <c r="BE130" i="4"/>
  <c r="X130" i="4"/>
  <c r="V130" i="4"/>
  <c r="T130" i="4"/>
  <c r="P130" i="4"/>
  <c r="J124" i="4"/>
  <c r="F124" i="4"/>
  <c r="F122" i="4"/>
  <c r="E120" i="4"/>
  <c r="BI107" i="4"/>
  <c r="BH107" i="4"/>
  <c r="BG107" i="4"/>
  <c r="BE107" i="4"/>
  <c r="BI106" i="4"/>
  <c r="BH106" i="4"/>
  <c r="BG106" i="4"/>
  <c r="BF106" i="4"/>
  <c r="BE106" i="4"/>
  <c r="BI105" i="4"/>
  <c r="BH105" i="4"/>
  <c r="BG105" i="4"/>
  <c r="BF105" i="4"/>
  <c r="BE105" i="4"/>
  <c r="BI104" i="4"/>
  <c r="BH104" i="4"/>
  <c r="BG104" i="4"/>
  <c r="BF104" i="4"/>
  <c r="BE104" i="4"/>
  <c r="BI103" i="4"/>
  <c r="BH103" i="4"/>
  <c r="BG103" i="4"/>
  <c r="BF103" i="4"/>
  <c r="BE103" i="4"/>
  <c r="BI102" i="4"/>
  <c r="BH102" i="4"/>
  <c r="BG102" i="4"/>
  <c r="BF102" i="4"/>
  <c r="BE102" i="4"/>
  <c r="J91" i="4"/>
  <c r="F91" i="4"/>
  <c r="F89" i="4"/>
  <c r="E87" i="4"/>
  <c r="J24" i="4"/>
  <c r="E24" i="4"/>
  <c r="J125" i="4"/>
  <c r="J23" i="4"/>
  <c r="J18" i="4"/>
  <c r="E18" i="4"/>
  <c r="F125" i="4"/>
  <c r="J17" i="4"/>
  <c r="J12" i="4"/>
  <c r="J89" i="4"/>
  <c r="E7" i="4"/>
  <c r="E85" i="4"/>
  <c r="K41" i="3"/>
  <c r="K40" i="3"/>
  <c r="BA96" i="1"/>
  <c r="K39" i="3"/>
  <c r="AZ96" i="1"/>
  <c r="BI219" i="3"/>
  <c r="BH219" i="3"/>
  <c r="BG219" i="3"/>
  <c r="BE219" i="3"/>
  <c r="X219" i="3"/>
  <c r="V219" i="3"/>
  <c r="T219" i="3"/>
  <c r="P219" i="3"/>
  <c r="BK219" i="3" s="1"/>
  <c r="BI218" i="3"/>
  <c r="BH218" i="3"/>
  <c r="BG218" i="3"/>
  <c r="BE218" i="3"/>
  <c r="X218" i="3"/>
  <c r="V218" i="3"/>
  <c r="T218" i="3"/>
  <c r="P218" i="3"/>
  <c r="BI217" i="3"/>
  <c r="BH217" i="3"/>
  <c r="BG217" i="3"/>
  <c r="BE217" i="3"/>
  <c r="X217" i="3"/>
  <c r="V217" i="3"/>
  <c r="T217" i="3"/>
  <c r="P217" i="3"/>
  <c r="BK217" i="3" s="1"/>
  <c r="BI216" i="3"/>
  <c r="BH216" i="3"/>
  <c r="BG216" i="3"/>
  <c r="BE216" i="3"/>
  <c r="X216" i="3"/>
  <c r="V216" i="3"/>
  <c r="T216" i="3"/>
  <c r="P216" i="3"/>
  <c r="BK216" i="3" s="1"/>
  <c r="BI215" i="3"/>
  <c r="BH215" i="3"/>
  <c r="BG215" i="3"/>
  <c r="BE215" i="3"/>
  <c r="X215" i="3"/>
  <c r="V215" i="3"/>
  <c r="T215" i="3"/>
  <c r="P215" i="3"/>
  <c r="BI214" i="3"/>
  <c r="BH214" i="3"/>
  <c r="BG214" i="3"/>
  <c r="BE214" i="3"/>
  <c r="X214" i="3"/>
  <c r="V214" i="3"/>
  <c r="T214" i="3"/>
  <c r="P214" i="3"/>
  <c r="BI213" i="3"/>
  <c r="BH213" i="3"/>
  <c r="BG213" i="3"/>
  <c r="BE213" i="3"/>
  <c r="X213" i="3"/>
  <c r="V213" i="3"/>
  <c r="T213" i="3"/>
  <c r="P213" i="3"/>
  <c r="BI212" i="3"/>
  <c r="BH212" i="3"/>
  <c r="BG212" i="3"/>
  <c r="BE212" i="3"/>
  <c r="X212" i="3"/>
  <c r="V212" i="3"/>
  <c r="T212" i="3"/>
  <c r="P212" i="3"/>
  <c r="BI211" i="3"/>
  <c r="BH211" i="3"/>
  <c r="BG211" i="3"/>
  <c r="BE211" i="3"/>
  <c r="X211" i="3"/>
  <c r="V211" i="3"/>
  <c r="T211" i="3"/>
  <c r="P211" i="3"/>
  <c r="BK211" i="3" s="1"/>
  <c r="BI210" i="3"/>
  <c r="BH210" i="3"/>
  <c r="BG210" i="3"/>
  <c r="BE210" i="3"/>
  <c r="X210" i="3"/>
  <c r="V210" i="3"/>
  <c r="T210" i="3"/>
  <c r="P210" i="3"/>
  <c r="BI208" i="3"/>
  <c r="BH208" i="3"/>
  <c r="BG208" i="3"/>
  <c r="BE208" i="3"/>
  <c r="X208" i="3"/>
  <c r="V208" i="3"/>
  <c r="T208" i="3"/>
  <c r="P208" i="3"/>
  <c r="BI207" i="3"/>
  <c r="BH207" i="3"/>
  <c r="BG207" i="3"/>
  <c r="BE207" i="3"/>
  <c r="X207" i="3"/>
  <c r="V207" i="3"/>
  <c r="T207" i="3"/>
  <c r="P207" i="3"/>
  <c r="BK207" i="3" s="1"/>
  <c r="BI206" i="3"/>
  <c r="BH206" i="3"/>
  <c r="BG206" i="3"/>
  <c r="BE206" i="3"/>
  <c r="X206" i="3"/>
  <c r="V206" i="3"/>
  <c r="T206" i="3"/>
  <c r="P206" i="3"/>
  <c r="BK206" i="3" s="1"/>
  <c r="BI205" i="3"/>
  <c r="BH205" i="3"/>
  <c r="BG205" i="3"/>
  <c r="BE205" i="3"/>
  <c r="X205" i="3"/>
  <c r="V205" i="3"/>
  <c r="T205" i="3"/>
  <c r="P205" i="3"/>
  <c r="BI204" i="3"/>
  <c r="BH204" i="3"/>
  <c r="BG204" i="3"/>
  <c r="BE204" i="3"/>
  <c r="X204" i="3"/>
  <c r="V204" i="3"/>
  <c r="T204" i="3"/>
  <c r="P204" i="3"/>
  <c r="BI203" i="3"/>
  <c r="BH203" i="3"/>
  <c r="BG203" i="3"/>
  <c r="BE203" i="3"/>
  <c r="X203" i="3"/>
  <c r="V203" i="3"/>
  <c r="T203" i="3"/>
  <c r="P203" i="3"/>
  <c r="BK203" i="3" s="1"/>
  <c r="BI202" i="3"/>
  <c r="BH202" i="3"/>
  <c r="BG202" i="3"/>
  <c r="BE202" i="3"/>
  <c r="X202" i="3"/>
  <c r="V202" i="3"/>
  <c r="T202" i="3"/>
  <c r="P202" i="3"/>
  <c r="BI201" i="3"/>
  <c r="BH201" i="3"/>
  <c r="BG201" i="3"/>
  <c r="BE201" i="3"/>
  <c r="X201" i="3"/>
  <c r="V201" i="3"/>
  <c r="T201" i="3"/>
  <c r="P201" i="3"/>
  <c r="BI200" i="3"/>
  <c r="BH200" i="3"/>
  <c r="BG200" i="3"/>
  <c r="BE200" i="3"/>
  <c r="X200" i="3"/>
  <c r="V200" i="3"/>
  <c r="T200" i="3"/>
  <c r="P200" i="3"/>
  <c r="BK200" i="3" s="1"/>
  <c r="BI199" i="3"/>
  <c r="BH199" i="3"/>
  <c r="BG199" i="3"/>
  <c r="BE199" i="3"/>
  <c r="X199" i="3"/>
  <c r="V199" i="3"/>
  <c r="T199" i="3"/>
  <c r="P199" i="3"/>
  <c r="BI198" i="3"/>
  <c r="BH198" i="3"/>
  <c r="BG198" i="3"/>
  <c r="BE198" i="3"/>
  <c r="X198" i="3"/>
  <c r="V198" i="3"/>
  <c r="T198" i="3"/>
  <c r="P198" i="3"/>
  <c r="BI197" i="3"/>
  <c r="BH197" i="3"/>
  <c r="BG197" i="3"/>
  <c r="BE197" i="3"/>
  <c r="X197" i="3"/>
  <c r="V197" i="3"/>
  <c r="T197" i="3"/>
  <c r="P197" i="3"/>
  <c r="BK197" i="3" s="1"/>
  <c r="BI196" i="3"/>
  <c r="BH196" i="3"/>
  <c r="BG196" i="3"/>
  <c r="BE196" i="3"/>
  <c r="X196" i="3"/>
  <c r="V196" i="3"/>
  <c r="T196" i="3"/>
  <c r="P196" i="3"/>
  <c r="BI195" i="3"/>
  <c r="BH195" i="3"/>
  <c r="BG195" i="3"/>
  <c r="BE195" i="3"/>
  <c r="X195" i="3"/>
  <c r="V195" i="3"/>
  <c r="T195" i="3"/>
  <c r="P195" i="3"/>
  <c r="BI194" i="3"/>
  <c r="BH194" i="3"/>
  <c r="BG194" i="3"/>
  <c r="BE194" i="3"/>
  <c r="X194" i="3"/>
  <c r="V194" i="3"/>
  <c r="T194" i="3"/>
  <c r="P194" i="3"/>
  <c r="BK194" i="3" s="1"/>
  <c r="BI193" i="3"/>
  <c r="BH193" i="3"/>
  <c r="BG193" i="3"/>
  <c r="BE193" i="3"/>
  <c r="X193" i="3"/>
  <c r="V193" i="3"/>
  <c r="T193" i="3"/>
  <c r="P193" i="3"/>
  <c r="BI192" i="3"/>
  <c r="BH192" i="3"/>
  <c r="BG192" i="3"/>
  <c r="BE192" i="3"/>
  <c r="X192" i="3"/>
  <c r="V192" i="3"/>
  <c r="T192" i="3"/>
  <c r="P192" i="3"/>
  <c r="BI191" i="3"/>
  <c r="BH191" i="3"/>
  <c r="BG191" i="3"/>
  <c r="BE191" i="3"/>
  <c r="X191" i="3"/>
  <c r="V191" i="3"/>
  <c r="T191" i="3"/>
  <c r="P191" i="3"/>
  <c r="BK191" i="3" s="1"/>
  <c r="BI190" i="3"/>
  <c r="BH190" i="3"/>
  <c r="BG190" i="3"/>
  <c r="BE190" i="3"/>
  <c r="X190" i="3"/>
  <c r="V190" i="3"/>
  <c r="T190" i="3"/>
  <c r="P190" i="3"/>
  <c r="BI189" i="3"/>
  <c r="BH189" i="3"/>
  <c r="BG189" i="3"/>
  <c r="BE189" i="3"/>
  <c r="X189" i="3"/>
  <c r="V189" i="3"/>
  <c r="T189" i="3"/>
  <c r="P189" i="3"/>
  <c r="BI188" i="3"/>
  <c r="BH188" i="3"/>
  <c r="BG188" i="3"/>
  <c r="BE188" i="3"/>
  <c r="X188" i="3"/>
  <c r="V188" i="3"/>
  <c r="T188" i="3"/>
  <c r="P188" i="3"/>
  <c r="BK188" i="3" s="1"/>
  <c r="BI187" i="3"/>
  <c r="BH187" i="3"/>
  <c r="BG187" i="3"/>
  <c r="BE187" i="3"/>
  <c r="X187" i="3"/>
  <c r="V187" i="3"/>
  <c r="T187" i="3"/>
  <c r="P187" i="3"/>
  <c r="BI186" i="3"/>
  <c r="BH186" i="3"/>
  <c r="BG186" i="3"/>
  <c r="BE186" i="3"/>
  <c r="X186" i="3"/>
  <c r="V186" i="3"/>
  <c r="T186" i="3"/>
  <c r="P186" i="3"/>
  <c r="BI185" i="3"/>
  <c r="BH185" i="3"/>
  <c r="BG185" i="3"/>
  <c r="BE185" i="3"/>
  <c r="X185" i="3"/>
  <c r="V185" i="3"/>
  <c r="T185" i="3"/>
  <c r="P185" i="3"/>
  <c r="BK185" i="3" s="1"/>
  <c r="BI184" i="3"/>
  <c r="BH184" i="3"/>
  <c r="BG184" i="3"/>
  <c r="BE184" i="3"/>
  <c r="X184" i="3"/>
  <c r="V184" i="3"/>
  <c r="T184" i="3"/>
  <c r="P184" i="3"/>
  <c r="BI183" i="3"/>
  <c r="BH183" i="3"/>
  <c r="BG183" i="3"/>
  <c r="BE183" i="3"/>
  <c r="X183" i="3"/>
  <c r="V183" i="3"/>
  <c r="T183" i="3"/>
  <c r="P183" i="3"/>
  <c r="BI182" i="3"/>
  <c r="BH182" i="3"/>
  <c r="BG182" i="3"/>
  <c r="BE182" i="3"/>
  <c r="X182" i="3"/>
  <c r="V182" i="3"/>
  <c r="T182" i="3"/>
  <c r="P182" i="3"/>
  <c r="BK182" i="3" s="1"/>
  <c r="BI181" i="3"/>
  <c r="BH181" i="3"/>
  <c r="BG181" i="3"/>
  <c r="BE181" i="3"/>
  <c r="X181" i="3"/>
  <c r="V181" i="3"/>
  <c r="T181" i="3"/>
  <c r="P181" i="3"/>
  <c r="BI180" i="3"/>
  <c r="BH180" i="3"/>
  <c r="BG180" i="3"/>
  <c r="BE180" i="3"/>
  <c r="X180" i="3"/>
  <c r="V180" i="3"/>
  <c r="T180" i="3"/>
  <c r="P180" i="3"/>
  <c r="BI179" i="3"/>
  <c r="BH179" i="3"/>
  <c r="BG179" i="3"/>
  <c r="BE179" i="3"/>
  <c r="X179" i="3"/>
  <c r="V179" i="3"/>
  <c r="T179" i="3"/>
  <c r="P179" i="3"/>
  <c r="K179" i="3" s="1"/>
  <c r="BF179" i="3" s="1"/>
  <c r="BI178" i="3"/>
  <c r="BH178" i="3"/>
  <c r="BG178" i="3"/>
  <c r="BE178" i="3"/>
  <c r="X178" i="3"/>
  <c r="V178" i="3"/>
  <c r="T178" i="3"/>
  <c r="P178" i="3"/>
  <c r="BI177" i="3"/>
  <c r="BH177" i="3"/>
  <c r="BG177" i="3"/>
  <c r="BE177" i="3"/>
  <c r="X177" i="3"/>
  <c r="V177" i="3"/>
  <c r="T177" i="3"/>
  <c r="P177" i="3"/>
  <c r="BI176" i="3"/>
  <c r="BH176" i="3"/>
  <c r="BG176" i="3"/>
  <c r="BE176" i="3"/>
  <c r="X176" i="3"/>
  <c r="V176" i="3"/>
  <c r="T176" i="3"/>
  <c r="P176" i="3"/>
  <c r="BI175" i="3"/>
  <c r="BH175" i="3"/>
  <c r="BG175" i="3"/>
  <c r="BE175" i="3"/>
  <c r="X175" i="3"/>
  <c r="V175" i="3"/>
  <c r="T175" i="3"/>
  <c r="P175" i="3"/>
  <c r="BI174" i="3"/>
  <c r="BH174" i="3"/>
  <c r="BG174" i="3"/>
  <c r="BE174" i="3"/>
  <c r="X174" i="3"/>
  <c r="V174" i="3"/>
  <c r="T174" i="3"/>
  <c r="P174" i="3"/>
  <c r="BI173" i="3"/>
  <c r="BH173" i="3"/>
  <c r="BG173" i="3"/>
  <c r="BE173" i="3"/>
  <c r="X173" i="3"/>
  <c r="V173" i="3"/>
  <c r="T173" i="3"/>
  <c r="P173" i="3"/>
  <c r="K173" i="3" s="1"/>
  <c r="BF173" i="3" s="1"/>
  <c r="BI172" i="3"/>
  <c r="BH172" i="3"/>
  <c r="BG172" i="3"/>
  <c r="BE172" i="3"/>
  <c r="X172" i="3"/>
  <c r="V172" i="3"/>
  <c r="T172" i="3"/>
  <c r="P172" i="3"/>
  <c r="BI171" i="3"/>
  <c r="BH171" i="3"/>
  <c r="BG171" i="3"/>
  <c r="BE171" i="3"/>
  <c r="X171" i="3"/>
  <c r="V171" i="3"/>
  <c r="T171" i="3"/>
  <c r="P171" i="3"/>
  <c r="BK171" i="3" s="1"/>
  <c r="BI170" i="3"/>
  <c r="BH170" i="3"/>
  <c r="BG170" i="3"/>
  <c r="BE170" i="3"/>
  <c r="X170" i="3"/>
  <c r="V170" i="3"/>
  <c r="T170" i="3"/>
  <c r="P170" i="3"/>
  <c r="BI168" i="3"/>
  <c r="BH168" i="3"/>
  <c r="BG168" i="3"/>
  <c r="BE168" i="3"/>
  <c r="X168" i="3"/>
  <c r="V168" i="3"/>
  <c r="T168" i="3"/>
  <c r="P168" i="3"/>
  <c r="BI167" i="3"/>
  <c r="BH167" i="3"/>
  <c r="BG167" i="3"/>
  <c r="BE167" i="3"/>
  <c r="X167" i="3"/>
  <c r="V167" i="3"/>
  <c r="T167" i="3"/>
  <c r="P167" i="3"/>
  <c r="BI166" i="3"/>
  <c r="BH166" i="3"/>
  <c r="BG166" i="3"/>
  <c r="BE166" i="3"/>
  <c r="X166" i="3"/>
  <c r="V166" i="3"/>
  <c r="T166" i="3"/>
  <c r="P166" i="3"/>
  <c r="BI165" i="3"/>
  <c r="BH165" i="3"/>
  <c r="BG165" i="3"/>
  <c r="BE165" i="3"/>
  <c r="X165" i="3"/>
  <c r="V165" i="3"/>
  <c r="T165" i="3"/>
  <c r="P165" i="3"/>
  <c r="BI164" i="3"/>
  <c r="BH164" i="3"/>
  <c r="BG164" i="3"/>
  <c r="BE164" i="3"/>
  <c r="X164" i="3"/>
  <c r="V164" i="3"/>
  <c r="T164" i="3"/>
  <c r="P164" i="3"/>
  <c r="BI163" i="3"/>
  <c r="BH163" i="3"/>
  <c r="BG163" i="3"/>
  <c r="BE163" i="3"/>
  <c r="X163" i="3"/>
  <c r="V163" i="3"/>
  <c r="T163" i="3"/>
  <c r="P163" i="3"/>
  <c r="BK163" i="3" s="1"/>
  <c r="BI162" i="3"/>
  <c r="BH162" i="3"/>
  <c r="BG162" i="3"/>
  <c r="BE162" i="3"/>
  <c r="X162" i="3"/>
  <c r="V162" i="3"/>
  <c r="T162" i="3"/>
  <c r="P162" i="3"/>
  <c r="BI161" i="3"/>
  <c r="BH161" i="3"/>
  <c r="BG161" i="3"/>
  <c r="BE161" i="3"/>
  <c r="X161" i="3"/>
  <c r="V161" i="3"/>
  <c r="T161" i="3"/>
  <c r="P161" i="3"/>
  <c r="BI160" i="3"/>
  <c r="BH160" i="3"/>
  <c r="BG160" i="3"/>
  <c r="BE160" i="3"/>
  <c r="X160" i="3"/>
  <c r="V160" i="3"/>
  <c r="T160" i="3"/>
  <c r="P160" i="3"/>
  <c r="BK160" i="3" s="1"/>
  <c r="BI159" i="3"/>
  <c r="BH159" i="3"/>
  <c r="BG159" i="3"/>
  <c r="BE159" i="3"/>
  <c r="X159" i="3"/>
  <c r="V159" i="3"/>
  <c r="T159" i="3"/>
  <c r="P159" i="3"/>
  <c r="BI158" i="3"/>
  <c r="BH158" i="3"/>
  <c r="BG158" i="3"/>
  <c r="BE158" i="3"/>
  <c r="X158" i="3"/>
  <c r="V158" i="3"/>
  <c r="T158" i="3"/>
  <c r="P158" i="3"/>
  <c r="BI157" i="3"/>
  <c r="BH157" i="3"/>
  <c r="BG157" i="3"/>
  <c r="BE157" i="3"/>
  <c r="X157" i="3"/>
  <c r="V157" i="3"/>
  <c r="T157" i="3"/>
  <c r="P157" i="3"/>
  <c r="BK157" i="3" s="1"/>
  <c r="BI156" i="3"/>
  <c r="BH156" i="3"/>
  <c r="BG156" i="3"/>
  <c r="BE156" i="3"/>
  <c r="X156" i="3"/>
  <c r="V156" i="3"/>
  <c r="T156" i="3"/>
  <c r="P156" i="3"/>
  <c r="BI155" i="3"/>
  <c r="BH155" i="3"/>
  <c r="BG155" i="3"/>
  <c r="BE155" i="3"/>
  <c r="X155" i="3"/>
  <c r="V155" i="3"/>
  <c r="T155" i="3"/>
  <c r="P155" i="3"/>
  <c r="BI154" i="3"/>
  <c r="BH154" i="3"/>
  <c r="BG154" i="3"/>
  <c r="BE154" i="3"/>
  <c r="X154" i="3"/>
  <c r="V154" i="3"/>
  <c r="T154" i="3"/>
  <c r="P154" i="3"/>
  <c r="K154" i="3" s="1"/>
  <c r="BF154" i="3" s="1"/>
  <c r="BI153" i="3"/>
  <c r="BH153" i="3"/>
  <c r="BG153" i="3"/>
  <c r="BE153" i="3"/>
  <c r="X153" i="3"/>
  <c r="V153" i="3"/>
  <c r="T153" i="3"/>
  <c r="P153" i="3"/>
  <c r="BI152" i="3"/>
  <c r="BH152" i="3"/>
  <c r="BG152" i="3"/>
  <c r="BE152" i="3"/>
  <c r="X152" i="3"/>
  <c r="V152" i="3"/>
  <c r="T152" i="3"/>
  <c r="P152" i="3"/>
  <c r="BI151" i="3"/>
  <c r="BH151" i="3"/>
  <c r="BG151" i="3"/>
  <c r="BE151" i="3"/>
  <c r="X151" i="3"/>
  <c r="V151" i="3"/>
  <c r="T151" i="3"/>
  <c r="P151" i="3"/>
  <c r="K151" i="3" s="1"/>
  <c r="BF151" i="3" s="1"/>
  <c r="BI150" i="3"/>
  <c r="BH150" i="3"/>
  <c r="BG150" i="3"/>
  <c r="BE150" i="3"/>
  <c r="X150" i="3"/>
  <c r="V150" i="3"/>
  <c r="T150" i="3"/>
  <c r="P150" i="3"/>
  <c r="BI149" i="3"/>
  <c r="BH149" i="3"/>
  <c r="BG149" i="3"/>
  <c r="BE149" i="3"/>
  <c r="X149" i="3"/>
  <c r="V149" i="3"/>
  <c r="T149" i="3"/>
  <c r="P149" i="3"/>
  <c r="BI148" i="3"/>
  <c r="BH148" i="3"/>
  <c r="BG148" i="3"/>
  <c r="BE148" i="3"/>
  <c r="X148" i="3"/>
  <c r="V148" i="3"/>
  <c r="T148" i="3"/>
  <c r="P148" i="3"/>
  <c r="BK148" i="3" s="1"/>
  <c r="BI147" i="3"/>
  <c r="BH147" i="3"/>
  <c r="BG147" i="3"/>
  <c r="BE147" i="3"/>
  <c r="X147" i="3"/>
  <c r="V147" i="3"/>
  <c r="T147" i="3"/>
  <c r="P147" i="3"/>
  <c r="BI146" i="3"/>
  <c r="BH146" i="3"/>
  <c r="BG146" i="3"/>
  <c r="BE146" i="3"/>
  <c r="X146" i="3"/>
  <c r="V146" i="3"/>
  <c r="T146" i="3"/>
  <c r="P146" i="3"/>
  <c r="BI145" i="3"/>
  <c r="BH145" i="3"/>
  <c r="BG145" i="3"/>
  <c r="BE145" i="3"/>
  <c r="X145" i="3"/>
  <c r="V145" i="3"/>
  <c r="T145" i="3"/>
  <c r="P145" i="3"/>
  <c r="K145" i="3" s="1"/>
  <c r="BF145" i="3" s="1"/>
  <c r="BI144" i="3"/>
  <c r="BH144" i="3"/>
  <c r="BG144" i="3"/>
  <c r="BE144" i="3"/>
  <c r="X144" i="3"/>
  <c r="V144" i="3"/>
  <c r="T144" i="3"/>
  <c r="P144" i="3"/>
  <c r="BI143" i="3"/>
  <c r="BH143" i="3"/>
  <c r="BG143" i="3"/>
  <c r="BE143" i="3"/>
  <c r="X143" i="3"/>
  <c r="V143" i="3"/>
  <c r="T143" i="3"/>
  <c r="P143" i="3"/>
  <c r="BI142" i="3"/>
  <c r="BH142" i="3"/>
  <c r="BG142" i="3"/>
  <c r="BE142" i="3"/>
  <c r="X142" i="3"/>
  <c r="V142" i="3"/>
  <c r="T142" i="3"/>
  <c r="P142" i="3"/>
  <c r="BK142" i="3" s="1"/>
  <c r="BI141" i="3"/>
  <c r="BH141" i="3"/>
  <c r="BG141" i="3"/>
  <c r="BE141" i="3"/>
  <c r="X141" i="3"/>
  <c r="V141" i="3"/>
  <c r="T141" i="3"/>
  <c r="P141" i="3"/>
  <c r="BI140" i="3"/>
  <c r="BH140" i="3"/>
  <c r="BG140" i="3"/>
  <c r="BE140" i="3"/>
  <c r="X140" i="3"/>
  <c r="V140" i="3"/>
  <c r="T140" i="3"/>
  <c r="P140" i="3"/>
  <c r="BI139" i="3"/>
  <c r="BH139" i="3"/>
  <c r="BG139" i="3"/>
  <c r="BE139" i="3"/>
  <c r="X139" i="3"/>
  <c r="V139" i="3"/>
  <c r="T139" i="3"/>
  <c r="P139" i="3"/>
  <c r="BK139" i="3" s="1"/>
  <c r="BI138" i="3"/>
  <c r="BH138" i="3"/>
  <c r="BG138" i="3"/>
  <c r="BE138" i="3"/>
  <c r="X138" i="3"/>
  <c r="V138" i="3"/>
  <c r="T138" i="3"/>
  <c r="P138" i="3"/>
  <c r="BI137" i="3"/>
  <c r="BH137" i="3"/>
  <c r="BG137" i="3"/>
  <c r="BE137" i="3"/>
  <c r="X137" i="3"/>
  <c r="V137" i="3"/>
  <c r="T137" i="3"/>
  <c r="P137" i="3"/>
  <c r="BI136" i="3"/>
  <c r="BH136" i="3"/>
  <c r="BG136" i="3"/>
  <c r="BE136" i="3"/>
  <c r="X136" i="3"/>
  <c r="V136" i="3"/>
  <c r="T136" i="3"/>
  <c r="P136" i="3"/>
  <c r="K136" i="3" s="1"/>
  <c r="BF136" i="3" s="1"/>
  <c r="BI135" i="3"/>
  <c r="BH135" i="3"/>
  <c r="BG135" i="3"/>
  <c r="BE135" i="3"/>
  <c r="X135" i="3"/>
  <c r="V135" i="3"/>
  <c r="T135" i="3"/>
  <c r="P135" i="3"/>
  <c r="BI134" i="3"/>
  <c r="BH134" i="3"/>
  <c r="BG134" i="3"/>
  <c r="BE134" i="3"/>
  <c r="X134" i="3"/>
  <c r="V134" i="3"/>
  <c r="T134" i="3"/>
  <c r="P134" i="3"/>
  <c r="BI133" i="3"/>
  <c r="BH133" i="3"/>
  <c r="BG133" i="3"/>
  <c r="BE133" i="3"/>
  <c r="X133" i="3"/>
  <c r="V133" i="3"/>
  <c r="T133" i="3"/>
  <c r="P133" i="3"/>
  <c r="BI132" i="3"/>
  <c r="BH132" i="3"/>
  <c r="BG132" i="3"/>
  <c r="BE132" i="3"/>
  <c r="X132" i="3"/>
  <c r="V132" i="3"/>
  <c r="T132" i="3"/>
  <c r="P132" i="3"/>
  <c r="BI131" i="3"/>
  <c r="BH131" i="3"/>
  <c r="BG131" i="3"/>
  <c r="BE131" i="3"/>
  <c r="X131" i="3"/>
  <c r="V131" i="3"/>
  <c r="T131" i="3"/>
  <c r="P131" i="3"/>
  <c r="J125" i="3"/>
  <c r="F125" i="3"/>
  <c r="F123" i="3"/>
  <c r="E121" i="3"/>
  <c r="BI108" i="3"/>
  <c r="BH108" i="3"/>
  <c r="BG108" i="3"/>
  <c r="BE108" i="3"/>
  <c r="BI107" i="3"/>
  <c r="BH107" i="3"/>
  <c r="BG107" i="3"/>
  <c r="BF107" i="3"/>
  <c r="BE107" i="3"/>
  <c r="BI106" i="3"/>
  <c r="BH106" i="3"/>
  <c r="BG106" i="3"/>
  <c r="BF106" i="3"/>
  <c r="BE106" i="3"/>
  <c r="BI105" i="3"/>
  <c r="BH105" i="3"/>
  <c r="BG105" i="3"/>
  <c r="BF105" i="3"/>
  <c r="BE105" i="3"/>
  <c r="BI104" i="3"/>
  <c r="BH104" i="3"/>
  <c r="BG104" i="3"/>
  <c r="BF104" i="3"/>
  <c r="BE104" i="3"/>
  <c r="BI103" i="3"/>
  <c r="BH103" i="3"/>
  <c r="BG103" i="3"/>
  <c r="BF103" i="3"/>
  <c r="BE103" i="3"/>
  <c r="J91" i="3"/>
  <c r="F91" i="3"/>
  <c r="F89" i="3"/>
  <c r="E87" i="3"/>
  <c r="J24" i="3"/>
  <c r="E24" i="3"/>
  <c r="J126" i="3"/>
  <c r="J23" i="3"/>
  <c r="J18" i="3"/>
  <c r="E18" i="3"/>
  <c r="F126" i="3"/>
  <c r="J17" i="3"/>
  <c r="J12" i="3"/>
  <c r="J123" i="3" s="1"/>
  <c r="E7" i="3"/>
  <c r="E119" i="3" s="1"/>
  <c r="K41" i="2"/>
  <c r="K40" i="2"/>
  <c r="BA95" i="1"/>
  <c r="K39" i="2"/>
  <c r="AZ95" i="1" s="1"/>
  <c r="BI701" i="2"/>
  <c r="BH701" i="2"/>
  <c r="BG701" i="2"/>
  <c r="BE701" i="2"/>
  <c r="X701" i="2"/>
  <c r="V701" i="2"/>
  <c r="T701" i="2"/>
  <c r="P701" i="2"/>
  <c r="BI700" i="2"/>
  <c r="BH700" i="2"/>
  <c r="BG700" i="2"/>
  <c r="BE700" i="2"/>
  <c r="X700" i="2"/>
  <c r="V700" i="2"/>
  <c r="T700" i="2"/>
  <c r="P700" i="2"/>
  <c r="BI699" i="2"/>
  <c r="BH699" i="2"/>
  <c r="BG699" i="2"/>
  <c r="BE699" i="2"/>
  <c r="X699" i="2"/>
  <c r="V699" i="2"/>
  <c r="T699" i="2"/>
  <c r="P699" i="2"/>
  <c r="BI698" i="2"/>
  <c r="BH698" i="2"/>
  <c r="BG698" i="2"/>
  <c r="BE698" i="2"/>
  <c r="X698" i="2"/>
  <c r="V698" i="2"/>
  <c r="T698" i="2"/>
  <c r="P698" i="2"/>
  <c r="BI697" i="2"/>
  <c r="BH697" i="2"/>
  <c r="BG697" i="2"/>
  <c r="BE697" i="2"/>
  <c r="X697" i="2"/>
  <c r="V697" i="2"/>
  <c r="T697" i="2"/>
  <c r="P697" i="2"/>
  <c r="BI696" i="2"/>
  <c r="BH696" i="2"/>
  <c r="BG696" i="2"/>
  <c r="BE696" i="2"/>
  <c r="X696" i="2"/>
  <c r="V696" i="2"/>
  <c r="T696" i="2"/>
  <c r="P696" i="2"/>
  <c r="BK696" i="2" s="1"/>
  <c r="BI695" i="2"/>
  <c r="BH695" i="2"/>
  <c r="BG695" i="2"/>
  <c r="BE695" i="2"/>
  <c r="X695" i="2"/>
  <c r="V695" i="2"/>
  <c r="T695" i="2"/>
  <c r="P695" i="2"/>
  <c r="BI694" i="2"/>
  <c r="BH694" i="2"/>
  <c r="BG694" i="2"/>
  <c r="BE694" i="2"/>
  <c r="X694" i="2"/>
  <c r="V694" i="2"/>
  <c r="T694" i="2"/>
  <c r="P694" i="2"/>
  <c r="BK694" i="2" s="1"/>
  <c r="BI693" i="2"/>
  <c r="BH693" i="2"/>
  <c r="BG693" i="2"/>
  <c r="BE693" i="2"/>
  <c r="X693" i="2"/>
  <c r="V693" i="2"/>
  <c r="T693" i="2"/>
  <c r="P693" i="2"/>
  <c r="BI692" i="2"/>
  <c r="BH692" i="2"/>
  <c r="BG692" i="2"/>
  <c r="BE692" i="2"/>
  <c r="X692" i="2"/>
  <c r="V692" i="2"/>
  <c r="T692" i="2"/>
  <c r="P692" i="2"/>
  <c r="BI691" i="2"/>
  <c r="BH691" i="2"/>
  <c r="BG691" i="2"/>
  <c r="BE691" i="2"/>
  <c r="X691" i="2"/>
  <c r="V691" i="2"/>
  <c r="T691" i="2"/>
  <c r="P691" i="2"/>
  <c r="BI690" i="2"/>
  <c r="BH690" i="2"/>
  <c r="BG690" i="2"/>
  <c r="BE690" i="2"/>
  <c r="X690" i="2"/>
  <c r="V690" i="2"/>
  <c r="T690" i="2"/>
  <c r="P690" i="2"/>
  <c r="BI689" i="2"/>
  <c r="BH689" i="2"/>
  <c r="BG689" i="2"/>
  <c r="BE689" i="2"/>
  <c r="X689" i="2"/>
  <c r="V689" i="2"/>
  <c r="T689" i="2"/>
  <c r="P689" i="2"/>
  <c r="BI688" i="2"/>
  <c r="BH688" i="2"/>
  <c r="BG688" i="2"/>
  <c r="BE688" i="2"/>
  <c r="X688" i="2"/>
  <c r="V688" i="2"/>
  <c r="T688" i="2"/>
  <c r="P688" i="2"/>
  <c r="BK688" i="2" s="1"/>
  <c r="BI687" i="2"/>
  <c r="BH687" i="2"/>
  <c r="BG687" i="2"/>
  <c r="BE687" i="2"/>
  <c r="X687" i="2"/>
  <c r="V687" i="2"/>
  <c r="T687" i="2"/>
  <c r="P687" i="2"/>
  <c r="BI686" i="2"/>
  <c r="BH686" i="2"/>
  <c r="BG686" i="2"/>
  <c r="BE686" i="2"/>
  <c r="X686" i="2"/>
  <c r="V686" i="2"/>
  <c r="T686" i="2"/>
  <c r="P686" i="2"/>
  <c r="BI685" i="2"/>
  <c r="BH685" i="2"/>
  <c r="BG685" i="2"/>
  <c r="BE685" i="2"/>
  <c r="X685" i="2"/>
  <c r="V685" i="2"/>
  <c r="T685" i="2"/>
  <c r="P685" i="2"/>
  <c r="BK685" i="2" s="1"/>
  <c r="BI684" i="2"/>
  <c r="BH684" i="2"/>
  <c r="BG684" i="2"/>
  <c r="BE684" i="2"/>
  <c r="X684" i="2"/>
  <c r="V684" i="2"/>
  <c r="T684" i="2"/>
  <c r="P684" i="2"/>
  <c r="BI683" i="2"/>
  <c r="BH683" i="2"/>
  <c r="BG683" i="2"/>
  <c r="BE683" i="2"/>
  <c r="X683" i="2"/>
  <c r="V683" i="2"/>
  <c r="T683" i="2"/>
  <c r="P683" i="2"/>
  <c r="BI682" i="2"/>
  <c r="BH682" i="2"/>
  <c r="BG682" i="2"/>
  <c r="BE682" i="2"/>
  <c r="X682" i="2"/>
  <c r="V682" i="2"/>
  <c r="T682" i="2"/>
  <c r="P682" i="2"/>
  <c r="BI681" i="2"/>
  <c r="BH681" i="2"/>
  <c r="BG681" i="2"/>
  <c r="BE681" i="2"/>
  <c r="X681" i="2"/>
  <c r="V681" i="2"/>
  <c r="T681" i="2"/>
  <c r="P681" i="2"/>
  <c r="BI680" i="2"/>
  <c r="BH680" i="2"/>
  <c r="BG680" i="2"/>
  <c r="BE680" i="2"/>
  <c r="X680" i="2"/>
  <c r="V680" i="2"/>
  <c r="T680" i="2"/>
  <c r="P680" i="2"/>
  <c r="BI678" i="2"/>
  <c r="BH678" i="2"/>
  <c r="BG678" i="2"/>
  <c r="BE678" i="2"/>
  <c r="X678" i="2"/>
  <c r="V678" i="2"/>
  <c r="T678" i="2"/>
  <c r="P678" i="2"/>
  <c r="BI674" i="2"/>
  <c r="BH674" i="2"/>
  <c r="BG674" i="2"/>
  <c r="BE674" i="2"/>
  <c r="X674" i="2"/>
  <c r="V674" i="2"/>
  <c r="T674" i="2"/>
  <c r="P674" i="2"/>
  <c r="BI672" i="2"/>
  <c r="BH672" i="2"/>
  <c r="BG672" i="2"/>
  <c r="BE672" i="2"/>
  <c r="X672" i="2"/>
  <c r="V672" i="2"/>
  <c r="T672" i="2"/>
  <c r="P672" i="2"/>
  <c r="BI669" i="2"/>
  <c r="BH669" i="2"/>
  <c r="BG669" i="2"/>
  <c r="BE669" i="2"/>
  <c r="X669" i="2"/>
  <c r="V669" i="2"/>
  <c r="T669" i="2"/>
  <c r="P669" i="2"/>
  <c r="BI664" i="2"/>
  <c r="BH664" i="2"/>
  <c r="BG664" i="2"/>
  <c r="BE664" i="2"/>
  <c r="X664" i="2"/>
  <c r="V664" i="2"/>
  <c r="T664" i="2"/>
  <c r="P664" i="2"/>
  <c r="BI662" i="2"/>
  <c r="BH662" i="2"/>
  <c r="BG662" i="2"/>
  <c r="BE662" i="2"/>
  <c r="X662" i="2"/>
  <c r="V662" i="2"/>
  <c r="T662" i="2"/>
  <c r="P662" i="2"/>
  <c r="BI660" i="2"/>
  <c r="BH660" i="2"/>
  <c r="BG660" i="2"/>
  <c r="BE660" i="2"/>
  <c r="X660" i="2"/>
  <c r="V660" i="2"/>
  <c r="T660" i="2"/>
  <c r="P660" i="2"/>
  <c r="BI659" i="2"/>
  <c r="BH659" i="2"/>
  <c r="BG659" i="2"/>
  <c r="BE659" i="2"/>
  <c r="X659" i="2"/>
  <c r="V659" i="2"/>
  <c r="T659" i="2"/>
  <c r="P659" i="2"/>
  <c r="BI658" i="2"/>
  <c r="BH658" i="2"/>
  <c r="BG658" i="2"/>
  <c r="BE658" i="2"/>
  <c r="X658" i="2"/>
  <c r="V658" i="2"/>
  <c r="T658" i="2"/>
  <c r="P658" i="2"/>
  <c r="BI655" i="2"/>
  <c r="BH655" i="2"/>
  <c r="BG655" i="2"/>
  <c r="BE655" i="2"/>
  <c r="X655" i="2"/>
  <c r="V655" i="2"/>
  <c r="T655" i="2"/>
  <c r="P655" i="2"/>
  <c r="BI652" i="2"/>
  <c r="BH652" i="2"/>
  <c r="BG652" i="2"/>
  <c r="BE652" i="2"/>
  <c r="X652" i="2"/>
  <c r="V652" i="2"/>
  <c r="T652" i="2"/>
  <c r="P652" i="2"/>
  <c r="BK652" i="2" s="1"/>
  <c r="BI649" i="2"/>
  <c r="BH649" i="2"/>
  <c r="BG649" i="2"/>
  <c r="BE649" i="2"/>
  <c r="X649" i="2"/>
  <c r="V649" i="2"/>
  <c r="T649" i="2"/>
  <c r="P649" i="2"/>
  <c r="BI646" i="2"/>
  <c r="BH646" i="2"/>
  <c r="BG646" i="2"/>
  <c r="BE646" i="2"/>
  <c r="X646" i="2"/>
  <c r="V646" i="2"/>
  <c r="T646" i="2"/>
  <c r="P646" i="2"/>
  <c r="BI642" i="2"/>
  <c r="BH642" i="2"/>
  <c r="BG642" i="2"/>
  <c r="BE642" i="2"/>
  <c r="X642" i="2"/>
  <c r="V642" i="2"/>
  <c r="T642" i="2"/>
  <c r="P642" i="2"/>
  <c r="K642" i="2" s="1"/>
  <c r="BI640" i="2"/>
  <c r="BH640" i="2"/>
  <c r="BG640" i="2"/>
  <c r="BE640" i="2"/>
  <c r="X640" i="2"/>
  <c r="V640" i="2"/>
  <c r="T640" i="2"/>
  <c r="P640" i="2"/>
  <c r="BI637" i="2"/>
  <c r="BH637" i="2"/>
  <c r="BG637" i="2"/>
  <c r="BE637" i="2"/>
  <c r="X637" i="2"/>
  <c r="V637" i="2"/>
  <c r="T637" i="2"/>
  <c r="P637" i="2"/>
  <c r="BK637" i="2" s="1"/>
  <c r="BI636" i="2"/>
  <c r="BH636" i="2"/>
  <c r="BG636" i="2"/>
  <c r="BE636" i="2"/>
  <c r="X636" i="2"/>
  <c r="V636" i="2"/>
  <c r="T636" i="2"/>
  <c r="P636" i="2"/>
  <c r="BI633" i="2"/>
  <c r="BH633" i="2"/>
  <c r="BG633" i="2"/>
  <c r="BE633" i="2"/>
  <c r="X633" i="2"/>
  <c r="V633" i="2"/>
  <c r="T633" i="2"/>
  <c r="P633" i="2"/>
  <c r="BI630" i="2"/>
  <c r="BH630" i="2"/>
  <c r="BG630" i="2"/>
  <c r="BE630" i="2"/>
  <c r="X630" i="2"/>
  <c r="V630" i="2"/>
  <c r="T630" i="2"/>
  <c r="P630" i="2"/>
  <c r="BI628" i="2"/>
  <c r="BH628" i="2"/>
  <c r="BG628" i="2"/>
  <c r="BE628" i="2"/>
  <c r="X628" i="2"/>
  <c r="V628" i="2"/>
  <c r="T628" i="2"/>
  <c r="P628" i="2"/>
  <c r="BI627" i="2"/>
  <c r="BH627" i="2"/>
  <c r="BG627" i="2"/>
  <c r="BE627" i="2"/>
  <c r="X627" i="2"/>
  <c r="V627" i="2"/>
  <c r="T627" i="2"/>
  <c r="P627" i="2"/>
  <c r="BI624" i="2"/>
  <c r="BH624" i="2"/>
  <c r="BG624" i="2"/>
  <c r="BE624" i="2"/>
  <c r="X624" i="2"/>
  <c r="V624" i="2"/>
  <c r="T624" i="2"/>
  <c r="P624" i="2"/>
  <c r="BI621" i="2"/>
  <c r="BH621" i="2"/>
  <c r="BG621" i="2"/>
  <c r="BE621" i="2"/>
  <c r="X621" i="2"/>
  <c r="V621" i="2"/>
  <c r="T621" i="2"/>
  <c r="P621" i="2"/>
  <c r="BI619" i="2"/>
  <c r="BH619" i="2"/>
  <c r="BG619" i="2"/>
  <c r="BE619" i="2"/>
  <c r="X619" i="2"/>
  <c r="V619" i="2"/>
  <c r="T619" i="2"/>
  <c r="P619" i="2"/>
  <c r="BI616" i="2"/>
  <c r="BH616" i="2"/>
  <c r="BG616" i="2"/>
  <c r="BE616" i="2"/>
  <c r="X616" i="2"/>
  <c r="V616" i="2"/>
  <c r="T616" i="2"/>
  <c r="P616" i="2"/>
  <c r="BI612" i="2"/>
  <c r="BH612" i="2"/>
  <c r="BG612" i="2"/>
  <c r="BE612" i="2"/>
  <c r="X612" i="2"/>
  <c r="V612" i="2"/>
  <c r="T612" i="2"/>
  <c r="P612" i="2"/>
  <c r="BK612" i="2" s="1"/>
  <c r="BI609" i="2"/>
  <c r="BH609" i="2"/>
  <c r="BG609" i="2"/>
  <c r="BE609" i="2"/>
  <c r="X609" i="2"/>
  <c r="V609" i="2"/>
  <c r="T609" i="2"/>
  <c r="P609" i="2"/>
  <c r="BI603" i="2"/>
  <c r="BH603" i="2"/>
  <c r="BG603" i="2"/>
  <c r="BE603" i="2"/>
  <c r="X603" i="2"/>
  <c r="V603" i="2"/>
  <c r="T603" i="2"/>
  <c r="P603" i="2"/>
  <c r="K603" i="2" s="1"/>
  <c r="BF603" i="2" s="1"/>
  <c r="BI601" i="2"/>
  <c r="BH601" i="2"/>
  <c r="BG601" i="2"/>
  <c r="BE601" i="2"/>
  <c r="X601" i="2"/>
  <c r="V601" i="2"/>
  <c r="T601" i="2"/>
  <c r="P601" i="2"/>
  <c r="BI598" i="2"/>
  <c r="BH598" i="2"/>
  <c r="BG598" i="2"/>
  <c r="BE598" i="2"/>
  <c r="X598" i="2"/>
  <c r="V598" i="2"/>
  <c r="T598" i="2"/>
  <c r="P598" i="2"/>
  <c r="BI595" i="2"/>
  <c r="BH595" i="2"/>
  <c r="BG595" i="2"/>
  <c r="BE595" i="2"/>
  <c r="X595" i="2"/>
  <c r="V595" i="2"/>
  <c r="T595" i="2"/>
  <c r="P595" i="2"/>
  <c r="BI591" i="2"/>
  <c r="BH591" i="2"/>
  <c r="BG591" i="2"/>
  <c r="BE591" i="2"/>
  <c r="X591" i="2"/>
  <c r="V591" i="2"/>
  <c r="T591" i="2"/>
  <c r="P591" i="2"/>
  <c r="BI587" i="2"/>
  <c r="BH587" i="2"/>
  <c r="BG587" i="2"/>
  <c r="BE587" i="2"/>
  <c r="X587" i="2"/>
  <c r="V587" i="2"/>
  <c r="T587" i="2"/>
  <c r="P587" i="2"/>
  <c r="BI584" i="2"/>
  <c r="BH584" i="2"/>
  <c r="BG584" i="2"/>
  <c r="BE584" i="2"/>
  <c r="X584" i="2"/>
  <c r="V584" i="2"/>
  <c r="T584" i="2"/>
  <c r="P584" i="2"/>
  <c r="K584" i="2" s="1"/>
  <c r="BF584" i="2" s="1"/>
  <c r="BI581" i="2"/>
  <c r="BH581" i="2"/>
  <c r="BG581" i="2"/>
  <c r="BE581" i="2"/>
  <c r="X581" i="2"/>
  <c r="V581" i="2"/>
  <c r="T581" i="2"/>
  <c r="P581" i="2"/>
  <c r="BK581" i="2" s="1"/>
  <c r="BI578" i="2"/>
  <c r="BH578" i="2"/>
  <c r="BG578" i="2"/>
  <c r="BE578" i="2"/>
  <c r="X578" i="2"/>
  <c r="V578" i="2"/>
  <c r="T578" i="2"/>
  <c r="P578" i="2"/>
  <c r="BI575" i="2"/>
  <c r="BH575" i="2"/>
  <c r="BG575" i="2"/>
  <c r="BE575" i="2"/>
  <c r="X575" i="2"/>
  <c r="V575" i="2"/>
  <c r="T575" i="2"/>
  <c r="P575" i="2"/>
  <c r="BK575" i="2" s="1"/>
  <c r="BI572" i="2"/>
  <c r="BH572" i="2"/>
  <c r="BG572" i="2"/>
  <c r="BE572" i="2"/>
  <c r="X572" i="2"/>
  <c r="V572" i="2"/>
  <c r="T572" i="2"/>
  <c r="P572" i="2"/>
  <c r="BI569" i="2"/>
  <c r="BH569" i="2"/>
  <c r="BG569" i="2"/>
  <c r="BE569" i="2"/>
  <c r="X569" i="2"/>
  <c r="V569" i="2"/>
  <c r="T569" i="2"/>
  <c r="P569" i="2"/>
  <c r="BI566" i="2"/>
  <c r="BH566" i="2"/>
  <c r="BG566" i="2"/>
  <c r="BE566" i="2"/>
  <c r="X566" i="2"/>
  <c r="V566" i="2"/>
  <c r="T566" i="2"/>
  <c r="P566" i="2"/>
  <c r="BI564" i="2"/>
  <c r="BH564" i="2"/>
  <c r="BG564" i="2"/>
  <c r="BE564" i="2"/>
  <c r="X564" i="2"/>
  <c r="V564" i="2"/>
  <c r="T564" i="2"/>
  <c r="P564" i="2"/>
  <c r="BK564" i="2" s="1"/>
  <c r="BI563" i="2"/>
  <c r="BH563" i="2"/>
  <c r="BG563" i="2"/>
  <c r="BE563" i="2"/>
  <c r="X563" i="2"/>
  <c r="V563" i="2"/>
  <c r="T563" i="2"/>
  <c r="P563" i="2"/>
  <c r="BI562" i="2"/>
  <c r="BH562" i="2"/>
  <c r="BG562" i="2"/>
  <c r="BE562" i="2"/>
  <c r="X562" i="2"/>
  <c r="V562" i="2"/>
  <c r="T562" i="2"/>
  <c r="P562" i="2"/>
  <c r="BI561" i="2"/>
  <c r="BH561" i="2"/>
  <c r="BG561" i="2"/>
  <c r="BE561" i="2"/>
  <c r="X561" i="2"/>
  <c r="V561" i="2"/>
  <c r="T561" i="2"/>
  <c r="P561" i="2"/>
  <c r="BI560" i="2"/>
  <c r="BH560" i="2"/>
  <c r="BG560" i="2"/>
  <c r="BE560" i="2"/>
  <c r="X560" i="2"/>
  <c r="V560" i="2"/>
  <c r="T560" i="2"/>
  <c r="P560" i="2"/>
  <c r="BI559" i="2"/>
  <c r="BH559" i="2"/>
  <c r="BG559" i="2"/>
  <c r="BE559" i="2"/>
  <c r="X559" i="2"/>
  <c r="V559" i="2"/>
  <c r="T559" i="2"/>
  <c r="P559" i="2"/>
  <c r="BI558" i="2"/>
  <c r="BH558" i="2"/>
  <c r="BG558" i="2"/>
  <c r="BE558" i="2"/>
  <c r="X558" i="2"/>
  <c r="V558" i="2"/>
  <c r="T558" i="2"/>
  <c r="P558" i="2"/>
  <c r="K558" i="2" s="1"/>
  <c r="BF558" i="2" s="1"/>
  <c r="BI557" i="2"/>
  <c r="BH557" i="2"/>
  <c r="BG557" i="2"/>
  <c r="BE557" i="2"/>
  <c r="X557" i="2"/>
  <c r="V557" i="2"/>
  <c r="T557" i="2"/>
  <c r="P557" i="2"/>
  <c r="BI556" i="2"/>
  <c r="BH556" i="2"/>
  <c r="BG556" i="2"/>
  <c r="BE556" i="2"/>
  <c r="X556" i="2"/>
  <c r="V556" i="2"/>
  <c r="T556" i="2"/>
  <c r="P556" i="2"/>
  <c r="BI555" i="2"/>
  <c r="BH555" i="2"/>
  <c r="BG555" i="2"/>
  <c r="BE555" i="2"/>
  <c r="X555" i="2"/>
  <c r="V555" i="2"/>
  <c r="T555" i="2"/>
  <c r="P555" i="2"/>
  <c r="BK555" i="2" s="1"/>
  <c r="BI554" i="2"/>
  <c r="BH554" i="2"/>
  <c r="BG554" i="2"/>
  <c r="BE554" i="2"/>
  <c r="X554" i="2"/>
  <c r="V554" i="2"/>
  <c r="T554" i="2"/>
  <c r="P554" i="2"/>
  <c r="BI553" i="2"/>
  <c r="BH553" i="2"/>
  <c r="BG553" i="2"/>
  <c r="BE553" i="2"/>
  <c r="X553" i="2"/>
  <c r="V553" i="2"/>
  <c r="T553" i="2"/>
  <c r="P553" i="2"/>
  <c r="BI552" i="2"/>
  <c r="BH552" i="2"/>
  <c r="BG552" i="2"/>
  <c r="BE552" i="2"/>
  <c r="X552" i="2"/>
  <c r="V552" i="2"/>
  <c r="T552" i="2"/>
  <c r="P552" i="2"/>
  <c r="BI551" i="2"/>
  <c r="BH551" i="2"/>
  <c r="BG551" i="2"/>
  <c r="BE551" i="2"/>
  <c r="X551" i="2"/>
  <c r="V551" i="2"/>
  <c r="T551" i="2"/>
  <c r="P551" i="2"/>
  <c r="BI549" i="2"/>
  <c r="BH549" i="2"/>
  <c r="BG549" i="2"/>
  <c r="BE549" i="2"/>
  <c r="X549" i="2"/>
  <c r="V549" i="2"/>
  <c r="T549" i="2"/>
  <c r="P549" i="2"/>
  <c r="K549" i="2" s="1"/>
  <c r="BF549" i="2" s="1"/>
  <c r="BI547" i="2"/>
  <c r="BH547" i="2"/>
  <c r="BG547" i="2"/>
  <c r="BE547" i="2"/>
  <c r="X547" i="2"/>
  <c r="V547" i="2"/>
  <c r="T547" i="2"/>
  <c r="P547" i="2"/>
  <c r="BI546" i="2"/>
  <c r="BH546" i="2"/>
  <c r="BG546" i="2"/>
  <c r="BE546" i="2"/>
  <c r="X546" i="2"/>
  <c r="V546" i="2"/>
  <c r="T546" i="2"/>
  <c r="P546" i="2"/>
  <c r="BI545" i="2"/>
  <c r="BH545" i="2"/>
  <c r="BG545" i="2"/>
  <c r="BE545" i="2"/>
  <c r="X545" i="2"/>
  <c r="V545" i="2"/>
  <c r="T545" i="2"/>
  <c r="P545" i="2"/>
  <c r="BI544" i="2"/>
  <c r="BH544" i="2"/>
  <c r="BG544" i="2"/>
  <c r="BE544" i="2"/>
  <c r="X544" i="2"/>
  <c r="V544" i="2"/>
  <c r="T544" i="2"/>
  <c r="P544" i="2"/>
  <c r="BK544" i="2" s="1"/>
  <c r="BI543" i="2"/>
  <c r="BH543" i="2"/>
  <c r="BG543" i="2"/>
  <c r="BE543" i="2"/>
  <c r="X543" i="2"/>
  <c r="V543" i="2"/>
  <c r="T543" i="2"/>
  <c r="P543" i="2"/>
  <c r="BI542" i="2"/>
  <c r="BH542" i="2"/>
  <c r="BG542" i="2"/>
  <c r="BE542" i="2"/>
  <c r="X542" i="2"/>
  <c r="V542" i="2"/>
  <c r="T542" i="2"/>
  <c r="P542" i="2"/>
  <c r="BI541" i="2"/>
  <c r="BH541" i="2"/>
  <c r="BG541" i="2"/>
  <c r="BE541" i="2"/>
  <c r="X541" i="2"/>
  <c r="V541" i="2"/>
  <c r="T541" i="2"/>
  <c r="P541" i="2"/>
  <c r="BI538" i="2"/>
  <c r="BH538" i="2"/>
  <c r="BG538" i="2"/>
  <c r="BE538" i="2"/>
  <c r="X538" i="2"/>
  <c r="V538" i="2"/>
  <c r="T538" i="2"/>
  <c r="P538" i="2"/>
  <c r="BI536" i="2"/>
  <c r="BH536" i="2"/>
  <c r="BG536" i="2"/>
  <c r="BE536" i="2"/>
  <c r="X536" i="2"/>
  <c r="V536" i="2"/>
  <c r="T536" i="2"/>
  <c r="P536" i="2"/>
  <c r="BI535" i="2"/>
  <c r="BH535" i="2"/>
  <c r="BG535" i="2"/>
  <c r="BE535" i="2"/>
  <c r="X535" i="2"/>
  <c r="V535" i="2"/>
  <c r="T535" i="2"/>
  <c r="P535" i="2"/>
  <c r="BI532" i="2"/>
  <c r="BH532" i="2"/>
  <c r="BG532" i="2"/>
  <c r="BE532" i="2"/>
  <c r="X532" i="2"/>
  <c r="V532" i="2"/>
  <c r="T532" i="2"/>
  <c r="P532" i="2"/>
  <c r="BI529" i="2"/>
  <c r="BH529" i="2"/>
  <c r="BG529" i="2"/>
  <c r="BE529" i="2"/>
  <c r="X529" i="2"/>
  <c r="V529" i="2"/>
  <c r="T529" i="2"/>
  <c r="P529" i="2"/>
  <c r="BI519" i="2"/>
  <c r="BH519" i="2"/>
  <c r="BG519" i="2"/>
  <c r="BE519" i="2"/>
  <c r="X519" i="2"/>
  <c r="V519" i="2"/>
  <c r="T519" i="2"/>
  <c r="P519" i="2"/>
  <c r="BK519" i="2" s="1"/>
  <c r="BI518" i="2"/>
  <c r="BH518" i="2"/>
  <c r="BG518" i="2"/>
  <c r="BE518" i="2"/>
  <c r="X518" i="2"/>
  <c r="V518" i="2"/>
  <c r="T518" i="2"/>
  <c r="P518" i="2"/>
  <c r="BI515" i="2"/>
  <c r="BH515" i="2"/>
  <c r="BG515" i="2"/>
  <c r="BE515" i="2"/>
  <c r="X515" i="2"/>
  <c r="V515" i="2"/>
  <c r="T515" i="2"/>
  <c r="P515" i="2"/>
  <c r="K515" i="2" s="1"/>
  <c r="BF515" i="2" s="1"/>
  <c r="BI512" i="2"/>
  <c r="BH512" i="2"/>
  <c r="BG512" i="2"/>
  <c r="BE512" i="2"/>
  <c r="X512" i="2"/>
  <c r="V512" i="2"/>
  <c r="T512" i="2"/>
  <c r="P512" i="2"/>
  <c r="K512" i="2" s="1"/>
  <c r="BI509" i="2"/>
  <c r="BH509" i="2"/>
  <c r="BG509" i="2"/>
  <c r="BE509" i="2"/>
  <c r="X509" i="2"/>
  <c r="V509" i="2"/>
  <c r="T509" i="2"/>
  <c r="P509" i="2"/>
  <c r="BI507" i="2"/>
  <c r="BH507" i="2"/>
  <c r="BG507" i="2"/>
  <c r="BE507" i="2"/>
  <c r="X507" i="2"/>
  <c r="V507" i="2"/>
  <c r="T507" i="2"/>
  <c r="P507" i="2"/>
  <c r="BI506" i="2"/>
  <c r="BH506" i="2"/>
  <c r="BG506" i="2"/>
  <c r="BE506" i="2"/>
  <c r="X506" i="2"/>
  <c r="V506" i="2"/>
  <c r="T506" i="2"/>
  <c r="P506" i="2"/>
  <c r="BI505" i="2"/>
  <c r="BH505" i="2"/>
  <c r="BG505" i="2"/>
  <c r="BE505" i="2"/>
  <c r="X505" i="2"/>
  <c r="V505" i="2"/>
  <c r="T505" i="2"/>
  <c r="P505" i="2"/>
  <c r="BI504" i="2"/>
  <c r="BH504" i="2"/>
  <c r="BG504" i="2"/>
  <c r="BE504" i="2"/>
  <c r="X504" i="2"/>
  <c r="V504" i="2"/>
  <c r="T504" i="2"/>
  <c r="P504" i="2"/>
  <c r="BK504" i="2" s="1"/>
  <c r="BI502" i="2"/>
  <c r="BH502" i="2"/>
  <c r="BG502" i="2"/>
  <c r="BE502" i="2"/>
  <c r="X502" i="2"/>
  <c r="V502" i="2"/>
  <c r="T502" i="2"/>
  <c r="P502" i="2"/>
  <c r="BK502" i="2" s="1"/>
  <c r="BI501" i="2"/>
  <c r="BH501" i="2"/>
  <c r="BG501" i="2"/>
  <c r="BE501" i="2"/>
  <c r="X501" i="2"/>
  <c r="V501" i="2"/>
  <c r="T501" i="2"/>
  <c r="P501" i="2"/>
  <c r="BI500" i="2"/>
  <c r="BH500" i="2"/>
  <c r="BG500" i="2"/>
  <c r="BE500" i="2"/>
  <c r="X500" i="2"/>
  <c r="V500" i="2"/>
  <c r="T500" i="2"/>
  <c r="P500" i="2"/>
  <c r="BI494" i="2"/>
  <c r="BH494" i="2"/>
  <c r="BG494" i="2"/>
  <c r="BE494" i="2"/>
  <c r="X494" i="2"/>
  <c r="V494" i="2"/>
  <c r="T494" i="2"/>
  <c r="P494" i="2"/>
  <c r="BI491" i="2"/>
  <c r="BH491" i="2"/>
  <c r="BG491" i="2"/>
  <c r="BE491" i="2"/>
  <c r="X491" i="2"/>
  <c r="V491" i="2"/>
  <c r="T491" i="2"/>
  <c r="P491" i="2"/>
  <c r="BI488" i="2"/>
  <c r="BH488" i="2"/>
  <c r="BG488" i="2"/>
  <c r="BE488" i="2"/>
  <c r="X488" i="2"/>
  <c r="V488" i="2"/>
  <c r="T488" i="2"/>
  <c r="P488" i="2"/>
  <c r="BI487" i="2"/>
  <c r="BH487" i="2"/>
  <c r="BG487" i="2"/>
  <c r="BE487" i="2"/>
  <c r="X487" i="2"/>
  <c r="V487" i="2"/>
  <c r="T487" i="2"/>
  <c r="P487" i="2"/>
  <c r="BI484" i="2"/>
  <c r="BH484" i="2"/>
  <c r="BG484" i="2"/>
  <c r="BE484" i="2"/>
  <c r="X484" i="2"/>
  <c r="V484" i="2"/>
  <c r="T484" i="2"/>
  <c r="P484" i="2"/>
  <c r="BI482" i="2"/>
  <c r="BH482" i="2"/>
  <c r="BG482" i="2"/>
  <c r="BE482" i="2"/>
  <c r="X482" i="2"/>
  <c r="V482" i="2"/>
  <c r="T482" i="2"/>
  <c r="P482" i="2"/>
  <c r="BI480" i="2"/>
  <c r="BH480" i="2"/>
  <c r="BG480" i="2"/>
  <c r="BE480" i="2"/>
  <c r="X480" i="2"/>
  <c r="V480" i="2"/>
  <c r="T480" i="2"/>
  <c r="P480" i="2"/>
  <c r="BI477" i="2"/>
  <c r="BH477" i="2"/>
  <c r="BG477" i="2"/>
  <c r="BE477" i="2"/>
  <c r="X477" i="2"/>
  <c r="V477" i="2"/>
  <c r="T477" i="2"/>
  <c r="P477" i="2"/>
  <c r="BI475" i="2"/>
  <c r="BH475" i="2"/>
  <c r="BG475" i="2"/>
  <c r="BE475" i="2"/>
  <c r="X475" i="2"/>
  <c r="V475" i="2"/>
  <c r="T475" i="2"/>
  <c r="P475" i="2"/>
  <c r="BI474" i="2"/>
  <c r="BH474" i="2"/>
  <c r="BG474" i="2"/>
  <c r="BE474" i="2"/>
  <c r="X474" i="2"/>
  <c r="V474" i="2"/>
  <c r="T474" i="2"/>
  <c r="P474" i="2"/>
  <c r="K474" i="2" s="1"/>
  <c r="BF474" i="2" s="1"/>
  <c r="BI468" i="2"/>
  <c r="BH468" i="2"/>
  <c r="BG468" i="2"/>
  <c r="BE468" i="2"/>
  <c r="X468" i="2"/>
  <c r="V468" i="2"/>
  <c r="T468" i="2"/>
  <c r="P468" i="2"/>
  <c r="BI464" i="2"/>
  <c r="BH464" i="2"/>
  <c r="BG464" i="2"/>
  <c r="BE464" i="2"/>
  <c r="X464" i="2"/>
  <c r="V464" i="2"/>
  <c r="T464" i="2"/>
  <c r="P464" i="2"/>
  <c r="BI463" i="2"/>
  <c r="BH463" i="2"/>
  <c r="BG463" i="2"/>
  <c r="BE463" i="2"/>
  <c r="X463" i="2"/>
  <c r="V463" i="2"/>
  <c r="T463" i="2"/>
  <c r="P463" i="2"/>
  <c r="BI460" i="2"/>
  <c r="BH460" i="2"/>
  <c r="BG460" i="2"/>
  <c r="BE460" i="2"/>
  <c r="X460" i="2"/>
  <c r="V460" i="2"/>
  <c r="T460" i="2"/>
  <c r="P460" i="2"/>
  <c r="BI457" i="2"/>
  <c r="BH457" i="2"/>
  <c r="BG457" i="2"/>
  <c r="BE457" i="2"/>
  <c r="X457" i="2"/>
  <c r="V457" i="2"/>
  <c r="T457" i="2"/>
  <c r="P457" i="2"/>
  <c r="BK457" i="2" s="1"/>
  <c r="BI454" i="2"/>
  <c r="BH454" i="2"/>
  <c r="BG454" i="2"/>
  <c r="BE454" i="2"/>
  <c r="X454" i="2"/>
  <c r="V454" i="2"/>
  <c r="T454" i="2"/>
  <c r="P454" i="2"/>
  <c r="BI451" i="2"/>
  <c r="BH451" i="2"/>
  <c r="BG451" i="2"/>
  <c r="BE451" i="2"/>
  <c r="X451" i="2"/>
  <c r="V451" i="2"/>
  <c r="T451" i="2"/>
  <c r="P451" i="2"/>
  <c r="BI448" i="2"/>
  <c r="BH448" i="2"/>
  <c r="BG448" i="2"/>
  <c r="BE448" i="2"/>
  <c r="X448" i="2"/>
  <c r="V448" i="2"/>
  <c r="T448" i="2"/>
  <c r="P448" i="2"/>
  <c r="BI445" i="2"/>
  <c r="BH445" i="2"/>
  <c r="BG445" i="2"/>
  <c r="BE445" i="2"/>
  <c r="X445" i="2"/>
  <c r="X444" i="2"/>
  <c r="V445" i="2"/>
  <c r="V444" i="2" s="1"/>
  <c r="T445" i="2"/>
  <c r="T444" i="2"/>
  <c r="P445" i="2"/>
  <c r="BI443" i="2"/>
  <c r="BH443" i="2"/>
  <c r="BG443" i="2"/>
  <c r="BE443" i="2"/>
  <c r="X443" i="2"/>
  <c r="V443" i="2"/>
  <c r="T443" i="2"/>
  <c r="P443" i="2"/>
  <c r="BK443" i="2" s="1"/>
  <c r="BI442" i="2"/>
  <c r="BH442" i="2"/>
  <c r="BG442" i="2"/>
  <c r="BE442" i="2"/>
  <c r="X442" i="2"/>
  <c r="V442" i="2"/>
  <c r="T442" i="2"/>
  <c r="P442" i="2"/>
  <c r="BI441" i="2"/>
  <c r="BH441" i="2"/>
  <c r="BG441" i="2"/>
  <c r="BE441" i="2"/>
  <c r="X441" i="2"/>
  <c r="V441" i="2"/>
  <c r="T441" i="2"/>
  <c r="P441" i="2"/>
  <c r="BI440" i="2"/>
  <c r="BH440" i="2"/>
  <c r="BG440" i="2"/>
  <c r="BE440" i="2"/>
  <c r="X440" i="2"/>
  <c r="V440" i="2"/>
  <c r="T440" i="2"/>
  <c r="P440" i="2"/>
  <c r="BI437" i="2"/>
  <c r="BH437" i="2"/>
  <c r="BG437" i="2"/>
  <c r="BE437" i="2"/>
  <c r="X437" i="2"/>
  <c r="V437" i="2"/>
  <c r="T437" i="2"/>
  <c r="P437" i="2"/>
  <c r="BI436" i="2"/>
  <c r="BH436" i="2"/>
  <c r="BG436" i="2"/>
  <c r="BE436" i="2"/>
  <c r="X436" i="2"/>
  <c r="V436" i="2"/>
  <c r="T436" i="2"/>
  <c r="P436" i="2"/>
  <c r="BI435" i="2"/>
  <c r="BH435" i="2"/>
  <c r="BG435" i="2"/>
  <c r="BE435" i="2"/>
  <c r="X435" i="2"/>
  <c r="V435" i="2"/>
  <c r="T435" i="2"/>
  <c r="P435" i="2"/>
  <c r="BK435" i="2" s="1"/>
  <c r="BI434" i="2"/>
  <c r="BH434" i="2"/>
  <c r="BG434" i="2"/>
  <c r="BE434" i="2"/>
  <c r="X434" i="2"/>
  <c r="V434" i="2"/>
  <c r="T434" i="2"/>
  <c r="P434" i="2"/>
  <c r="BI433" i="2"/>
  <c r="BH433" i="2"/>
  <c r="BG433" i="2"/>
  <c r="BE433" i="2"/>
  <c r="X433" i="2"/>
  <c r="V433" i="2"/>
  <c r="T433" i="2"/>
  <c r="P433" i="2"/>
  <c r="BI432" i="2"/>
  <c r="BH432" i="2"/>
  <c r="BG432" i="2"/>
  <c r="BE432" i="2"/>
  <c r="X432" i="2"/>
  <c r="V432" i="2"/>
  <c r="T432" i="2"/>
  <c r="P432" i="2"/>
  <c r="BI429" i="2"/>
  <c r="BH429" i="2"/>
  <c r="BG429" i="2"/>
  <c r="BE429" i="2"/>
  <c r="X429" i="2"/>
  <c r="V429" i="2"/>
  <c r="T429" i="2"/>
  <c r="P429" i="2"/>
  <c r="BI425" i="2"/>
  <c r="BH425" i="2"/>
  <c r="BG425" i="2"/>
  <c r="BE425" i="2"/>
  <c r="X425" i="2"/>
  <c r="V425" i="2"/>
  <c r="T425" i="2"/>
  <c r="P425" i="2"/>
  <c r="BI418" i="2"/>
  <c r="BH418" i="2"/>
  <c r="BG418" i="2"/>
  <c r="BE418" i="2"/>
  <c r="X418" i="2"/>
  <c r="V418" i="2"/>
  <c r="T418" i="2"/>
  <c r="P418" i="2"/>
  <c r="K418" i="2" s="1"/>
  <c r="BF418" i="2" s="1"/>
  <c r="BI413" i="2"/>
  <c r="BH413" i="2"/>
  <c r="BG413" i="2"/>
  <c r="BE413" i="2"/>
  <c r="X413" i="2"/>
  <c r="V413" i="2"/>
  <c r="T413" i="2"/>
  <c r="P413" i="2"/>
  <c r="BK413" i="2" s="1"/>
  <c r="BI410" i="2"/>
  <c r="BH410" i="2"/>
  <c r="BG410" i="2"/>
  <c r="BE410" i="2"/>
  <c r="X410" i="2"/>
  <c r="V410" i="2"/>
  <c r="T410" i="2"/>
  <c r="P410" i="2"/>
  <c r="BI409" i="2"/>
  <c r="BH409" i="2"/>
  <c r="BG409" i="2"/>
  <c r="BE409" i="2"/>
  <c r="X409" i="2"/>
  <c r="V409" i="2"/>
  <c r="T409" i="2"/>
  <c r="P409" i="2"/>
  <c r="BK409" i="2" s="1"/>
  <c r="BI408" i="2"/>
  <c r="BH408" i="2"/>
  <c r="BG408" i="2"/>
  <c r="BE408" i="2"/>
  <c r="X408" i="2"/>
  <c r="V408" i="2"/>
  <c r="T408" i="2"/>
  <c r="P408" i="2"/>
  <c r="BI405" i="2"/>
  <c r="BH405" i="2"/>
  <c r="BG405" i="2"/>
  <c r="BE405" i="2"/>
  <c r="X405" i="2"/>
  <c r="V405" i="2"/>
  <c r="T405" i="2"/>
  <c r="P405" i="2"/>
  <c r="BI402" i="2"/>
  <c r="BH402" i="2"/>
  <c r="BG402" i="2"/>
  <c r="BE402" i="2"/>
  <c r="X402" i="2"/>
  <c r="V402" i="2"/>
  <c r="T402" i="2"/>
  <c r="P402" i="2"/>
  <c r="BK402" i="2" s="1"/>
  <c r="BI399" i="2"/>
  <c r="BH399" i="2"/>
  <c r="BG399" i="2"/>
  <c r="BE399" i="2"/>
  <c r="X399" i="2"/>
  <c r="V399" i="2"/>
  <c r="T399" i="2"/>
  <c r="P399" i="2"/>
  <c r="BI396" i="2"/>
  <c r="BH396" i="2"/>
  <c r="BG396" i="2"/>
  <c r="BE396" i="2"/>
  <c r="X396" i="2"/>
  <c r="V396" i="2"/>
  <c r="T396" i="2"/>
  <c r="P396" i="2"/>
  <c r="BI393" i="2"/>
  <c r="BH393" i="2"/>
  <c r="BG393" i="2"/>
  <c r="BE393" i="2"/>
  <c r="X393" i="2"/>
  <c r="V393" i="2"/>
  <c r="T393" i="2"/>
  <c r="P393" i="2"/>
  <c r="BK393" i="2" s="1"/>
  <c r="BI392" i="2"/>
  <c r="BH392" i="2"/>
  <c r="BG392" i="2"/>
  <c r="BE392" i="2"/>
  <c r="X392" i="2"/>
  <c r="V392" i="2"/>
  <c r="T392" i="2"/>
  <c r="P392" i="2"/>
  <c r="BI388" i="2"/>
  <c r="BH388" i="2"/>
  <c r="BG388" i="2"/>
  <c r="BE388" i="2"/>
  <c r="X388" i="2"/>
  <c r="V388" i="2"/>
  <c r="T388" i="2"/>
  <c r="P388" i="2"/>
  <c r="BI385" i="2"/>
  <c r="BH385" i="2"/>
  <c r="BG385" i="2"/>
  <c r="BE385" i="2"/>
  <c r="X385" i="2"/>
  <c r="V385" i="2"/>
  <c r="T385" i="2"/>
  <c r="P385" i="2"/>
  <c r="BK385" i="2" s="1"/>
  <c r="BI380" i="2"/>
  <c r="BH380" i="2"/>
  <c r="BG380" i="2"/>
  <c r="BE380" i="2"/>
  <c r="X380" i="2"/>
  <c r="V380" i="2"/>
  <c r="T380" i="2"/>
  <c r="P380" i="2"/>
  <c r="BI377" i="2"/>
  <c r="BH377" i="2"/>
  <c r="BG377" i="2"/>
  <c r="BE377" i="2"/>
  <c r="X377" i="2"/>
  <c r="V377" i="2"/>
  <c r="T377" i="2"/>
  <c r="P377" i="2"/>
  <c r="BI374" i="2"/>
  <c r="BH374" i="2"/>
  <c r="BG374" i="2"/>
  <c r="BE374" i="2"/>
  <c r="X374" i="2"/>
  <c r="V374" i="2"/>
  <c r="T374" i="2"/>
  <c r="P374" i="2"/>
  <c r="BK374" i="2" s="1"/>
  <c r="BI371" i="2"/>
  <c r="BH371" i="2"/>
  <c r="BG371" i="2"/>
  <c r="BE371" i="2"/>
  <c r="X371" i="2"/>
  <c r="V371" i="2"/>
  <c r="T371" i="2"/>
  <c r="P371" i="2"/>
  <c r="BI365" i="2"/>
  <c r="BH365" i="2"/>
  <c r="BG365" i="2"/>
  <c r="BE365" i="2"/>
  <c r="X365" i="2"/>
  <c r="V365" i="2"/>
  <c r="T365" i="2"/>
  <c r="P365" i="2"/>
  <c r="BI362" i="2"/>
  <c r="BH362" i="2"/>
  <c r="BG362" i="2"/>
  <c r="BE362" i="2"/>
  <c r="X362" i="2"/>
  <c r="V362" i="2"/>
  <c r="T362" i="2"/>
  <c r="P362" i="2"/>
  <c r="BK362" i="2" s="1"/>
  <c r="BI359" i="2"/>
  <c r="BH359" i="2"/>
  <c r="BG359" i="2"/>
  <c r="BE359" i="2"/>
  <c r="X359" i="2"/>
  <c r="V359" i="2"/>
  <c r="T359" i="2"/>
  <c r="P359" i="2"/>
  <c r="BI358" i="2"/>
  <c r="BH358" i="2"/>
  <c r="BG358" i="2"/>
  <c r="BE358" i="2"/>
  <c r="X358" i="2"/>
  <c r="V358" i="2"/>
  <c r="T358" i="2"/>
  <c r="P358" i="2"/>
  <c r="BI357" i="2"/>
  <c r="BH357" i="2"/>
  <c r="BG357" i="2"/>
  <c r="BE357" i="2"/>
  <c r="X357" i="2"/>
  <c r="V357" i="2"/>
  <c r="T357" i="2"/>
  <c r="P357" i="2"/>
  <c r="BI356" i="2"/>
  <c r="BH356" i="2"/>
  <c r="BG356" i="2"/>
  <c r="BE356" i="2"/>
  <c r="X356" i="2"/>
  <c r="V356" i="2"/>
  <c r="T356" i="2"/>
  <c r="P356" i="2"/>
  <c r="BI355" i="2"/>
  <c r="BH355" i="2"/>
  <c r="BG355" i="2"/>
  <c r="BE355" i="2"/>
  <c r="X355" i="2"/>
  <c r="V355" i="2"/>
  <c r="T355" i="2"/>
  <c r="P355" i="2"/>
  <c r="BI354" i="2"/>
  <c r="BH354" i="2"/>
  <c r="BG354" i="2"/>
  <c r="BE354" i="2"/>
  <c r="X354" i="2"/>
  <c r="V354" i="2"/>
  <c r="T354" i="2"/>
  <c r="P354" i="2"/>
  <c r="BI352" i="2"/>
  <c r="BH352" i="2"/>
  <c r="BG352" i="2"/>
  <c r="BE352" i="2"/>
  <c r="X352" i="2"/>
  <c r="V352" i="2"/>
  <c r="T352" i="2"/>
  <c r="P352" i="2"/>
  <c r="BI349" i="2"/>
  <c r="BH349" i="2"/>
  <c r="BG349" i="2"/>
  <c r="BE349" i="2"/>
  <c r="X349" i="2"/>
  <c r="V349" i="2"/>
  <c r="T349" i="2"/>
  <c r="P349" i="2"/>
  <c r="BI348" i="2"/>
  <c r="BH348" i="2"/>
  <c r="BG348" i="2"/>
  <c r="BE348" i="2"/>
  <c r="X348" i="2"/>
  <c r="V348" i="2"/>
  <c r="T348" i="2"/>
  <c r="P348" i="2"/>
  <c r="BI347" i="2"/>
  <c r="BH347" i="2"/>
  <c r="BG347" i="2"/>
  <c r="BE347" i="2"/>
  <c r="X347" i="2"/>
  <c r="V347" i="2"/>
  <c r="T347" i="2"/>
  <c r="P347" i="2"/>
  <c r="BI344" i="2"/>
  <c r="BH344" i="2"/>
  <c r="BG344" i="2"/>
  <c r="BE344" i="2"/>
  <c r="X344" i="2"/>
  <c r="V344" i="2"/>
  <c r="T344" i="2"/>
  <c r="P344" i="2"/>
  <c r="BI340" i="2"/>
  <c r="BH340" i="2"/>
  <c r="BG340" i="2"/>
  <c r="BE340" i="2"/>
  <c r="X340" i="2"/>
  <c r="V340" i="2"/>
  <c r="T340" i="2"/>
  <c r="P340" i="2"/>
  <c r="BI336" i="2"/>
  <c r="BH336" i="2"/>
  <c r="BG336" i="2"/>
  <c r="BE336" i="2"/>
  <c r="X336" i="2"/>
  <c r="V336" i="2"/>
  <c r="T336" i="2"/>
  <c r="P336" i="2"/>
  <c r="BI335" i="2"/>
  <c r="BH335" i="2"/>
  <c r="BG335" i="2"/>
  <c r="BE335" i="2"/>
  <c r="X335" i="2"/>
  <c r="V335" i="2"/>
  <c r="T335" i="2"/>
  <c r="P335" i="2"/>
  <c r="BI331" i="2"/>
  <c r="BH331" i="2"/>
  <c r="BG331" i="2"/>
  <c r="BE331" i="2"/>
  <c r="X331" i="2"/>
  <c r="V331" i="2"/>
  <c r="T331" i="2"/>
  <c r="P331" i="2"/>
  <c r="BI327" i="2"/>
  <c r="BH327" i="2"/>
  <c r="BG327" i="2"/>
  <c r="BE327" i="2"/>
  <c r="X327" i="2"/>
  <c r="V327" i="2"/>
  <c r="T327" i="2"/>
  <c r="P327" i="2"/>
  <c r="BI324" i="2"/>
  <c r="BH324" i="2"/>
  <c r="BG324" i="2"/>
  <c r="BE324" i="2"/>
  <c r="X324" i="2"/>
  <c r="V324" i="2"/>
  <c r="T324" i="2"/>
  <c r="P324" i="2"/>
  <c r="BI318" i="2"/>
  <c r="BH318" i="2"/>
  <c r="BG318" i="2"/>
  <c r="BE318" i="2"/>
  <c r="X318" i="2"/>
  <c r="V318" i="2"/>
  <c r="T318" i="2"/>
  <c r="P318" i="2"/>
  <c r="K318" i="2" s="1"/>
  <c r="BF318" i="2" s="1"/>
  <c r="BI313" i="2"/>
  <c r="BH313" i="2"/>
  <c r="BG313" i="2"/>
  <c r="BE313" i="2"/>
  <c r="X313" i="2"/>
  <c r="V313" i="2"/>
  <c r="T313" i="2"/>
  <c r="P313" i="2"/>
  <c r="BI309" i="2"/>
  <c r="BH309" i="2"/>
  <c r="BG309" i="2"/>
  <c r="BE309" i="2"/>
  <c r="X309" i="2"/>
  <c r="V309" i="2"/>
  <c r="T309" i="2"/>
  <c r="P309" i="2"/>
  <c r="BI306" i="2"/>
  <c r="BH306" i="2"/>
  <c r="BG306" i="2"/>
  <c r="BE306" i="2"/>
  <c r="X306" i="2"/>
  <c r="V306" i="2"/>
  <c r="T306" i="2"/>
  <c r="P306" i="2"/>
  <c r="BK306" i="2" s="1"/>
  <c r="BI302" i="2"/>
  <c r="BH302" i="2"/>
  <c r="BG302" i="2"/>
  <c r="BE302" i="2"/>
  <c r="X302" i="2"/>
  <c r="V302" i="2"/>
  <c r="T302" i="2"/>
  <c r="P302" i="2"/>
  <c r="BI299" i="2"/>
  <c r="BH299" i="2"/>
  <c r="BG299" i="2"/>
  <c r="BE299" i="2"/>
  <c r="X299" i="2"/>
  <c r="V299" i="2"/>
  <c r="T299" i="2"/>
  <c r="P299" i="2"/>
  <c r="BI295" i="2"/>
  <c r="BH295" i="2"/>
  <c r="BG295" i="2"/>
  <c r="BE295" i="2"/>
  <c r="X295" i="2"/>
  <c r="V295" i="2"/>
  <c r="T295" i="2"/>
  <c r="P295" i="2"/>
  <c r="K295" i="2" s="1"/>
  <c r="BF295" i="2" s="1"/>
  <c r="BI294" i="2"/>
  <c r="BH294" i="2"/>
  <c r="BG294" i="2"/>
  <c r="BE294" i="2"/>
  <c r="X294" i="2"/>
  <c r="V294" i="2"/>
  <c r="T294" i="2"/>
  <c r="P294" i="2"/>
  <c r="BI284" i="2"/>
  <c r="BH284" i="2"/>
  <c r="BG284" i="2"/>
  <c r="BE284" i="2"/>
  <c r="X284" i="2"/>
  <c r="V284" i="2"/>
  <c r="T284" i="2"/>
  <c r="P284" i="2"/>
  <c r="BI275" i="2"/>
  <c r="BH275" i="2"/>
  <c r="BG275" i="2"/>
  <c r="BE275" i="2"/>
  <c r="X275" i="2"/>
  <c r="V275" i="2"/>
  <c r="T275" i="2"/>
  <c r="P275" i="2"/>
  <c r="BK275" i="2" s="1"/>
  <c r="BI274" i="2"/>
  <c r="BH274" i="2"/>
  <c r="BG274" i="2"/>
  <c r="BE274" i="2"/>
  <c r="X274" i="2"/>
  <c r="V274" i="2"/>
  <c r="T274" i="2"/>
  <c r="P274" i="2"/>
  <c r="BI270" i="2"/>
  <c r="BH270" i="2"/>
  <c r="BG270" i="2"/>
  <c r="BE270" i="2"/>
  <c r="X270" i="2"/>
  <c r="V270" i="2"/>
  <c r="T270" i="2"/>
  <c r="P270" i="2"/>
  <c r="BI269" i="2"/>
  <c r="BH269" i="2"/>
  <c r="BG269" i="2"/>
  <c r="BE269" i="2"/>
  <c r="X269" i="2"/>
  <c r="V269" i="2"/>
  <c r="T269" i="2"/>
  <c r="P269" i="2"/>
  <c r="BK269" i="2" s="1"/>
  <c r="BI265" i="2"/>
  <c r="BH265" i="2"/>
  <c r="BG265" i="2"/>
  <c r="BE265" i="2"/>
  <c r="X265" i="2"/>
  <c r="V265" i="2"/>
  <c r="T265" i="2"/>
  <c r="P265" i="2"/>
  <c r="BI261" i="2"/>
  <c r="BH261" i="2"/>
  <c r="BG261" i="2"/>
  <c r="BE261" i="2"/>
  <c r="X261" i="2"/>
  <c r="V261" i="2"/>
  <c r="T261" i="2"/>
  <c r="P261" i="2"/>
  <c r="BI259" i="2"/>
  <c r="BH259" i="2"/>
  <c r="BG259" i="2"/>
  <c r="BE259" i="2"/>
  <c r="X259" i="2"/>
  <c r="V259" i="2"/>
  <c r="T259" i="2"/>
  <c r="P259" i="2"/>
  <c r="K259" i="2" s="1"/>
  <c r="BF259" i="2" s="1"/>
  <c r="BI256" i="2"/>
  <c r="BH256" i="2"/>
  <c r="BG256" i="2"/>
  <c r="BE256" i="2"/>
  <c r="X256" i="2"/>
  <c r="V256" i="2"/>
  <c r="T256" i="2"/>
  <c r="P256" i="2"/>
  <c r="BI253" i="2"/>
  <c r="BH253" i="2"/>
  <c r="BG253" i="2"/>
  <c r="BE253" i="2"/>
  <c r="X253" i="2"/>
  <c r="V253" i="2"/>
  <c r="T253" i="2"/>
  <c r="P253" i="2"/>
  <c r="BI250" i="2"/>
  <c r="BH250" i="2"/>
  <c r="BG250" i="2"/>
  <c r="BE250" i="2"/>
  <c r="X250" i="2"/>
  <c r="V250" i="2"/>
  <c r="T250" i="2"/>
  <c r="P250" i="2"/>
  <c r="K250" i="2" s="1"/>
  <c r="BF250" i="2" s="1"/>
  <c r="BI247" i="2"/>
  <c r="BH247" i="2"/>
  <c r="BG247" i="2"/>
  <c r="BE247" i="2"/>
  <c r="X247" i="2"/>
  <c r="V247" i="2"/>
  <c r="T247" i="2"/>
  <c r="P247" i="2"/>
  <c r="K247" i="2" s="1"/>
  <c r="BF247" i="2" s="1"/>
  <c r="BI246" i="2"/>
  <c r="BH246" i="2"/>
  <c r="BG246" i="2"/>
  <c r="BE246" i="2"/>
  <c r="X246" i="2"/>
  <c r="V246" i="2"/>
  <c r="T246" i="2"/>
  <c r="P246" i="2"/>
  <c r="BI245" i="2"/>
  <c r="BH245" i="2"/>
  <c r="BG245" i="2"/>
  <c r="BE245" i="2"/>
  <c r="X245" i="2"/>
  <c r="V245" i="2"/>
  <c r="T245" i="2"/>
  <c r="P245" i="2"/>
  <c r="BI242" i="2"/>
  <c r="BH242" i="2"/>
  <c r="BG242" i="2"/>
  <c r="BE242" i="2"/>
  <c r="X242" i="2"/>
  <c r="V242" i="2"/>
  <c r="T242" i="2"/>
  <c r="P242" i="2"/>
  <c r="BI239" i="2"/>
  <c r="BH239" i="2"/>
  <c r="BG239" i="2"/>
  <c r="BE239" i="2"/>
  <c r="X239" i="2"/>
  <c r="V239" i="2"/>
  <c r="T239" i="2"/>
  <c r="P239" i="2"/>
  <c r="BI238" i="2"/>
  <c r="BH238" i="2"/>
  <c r="BG238" i="2"/>
  <c r="BE238" i="2"/>
  <c r="X238" i="2"/>
  <c r="V238" i="2"/>
  <c r="T238" i="2"/>
  <c r="P238" i="2"/>
  <c r="BI236" i="2"/>
  <c r="BH236" i="2"/>
  <c r="BG236" i="2"/>
  <c r="BE236" i="2"/>
  <c r="X236" i="2"/>
  <c r="V236" i="2"/>
  <c r="T236" i="2"/>
  <c r="P236" i="2"/>
  <c r="BI233" i="2"/>
  <c r="BH233" i="2"/>
  <c r="BG233" i="2"/>
  <c r="BE233" i="2"/>
  <c r="X233" i="2"/>
  <c r="V233" i="2"/>
  <c r="T233" i="2"/>
  <c r="P233" i="2"/>
  <c r="BI229" i="2"/>
  <c r="BH229" i="2"/>
  <c r="BG229" i="2"/>
  <c r="BE229" i="2"/>
  <c r="X229" i="2"/>
  <c r="V229" i="2"/>
  <c r="T229" i="2"/>
  <c r="P229" i="2"/>
  <c r="BI226" i="2"/>
  <c r="BH226" i="2"/>
  <c r="BG226" i="2"/>
  <c r="BE226" i="2"/>
  <c r="X226" i="2"/>
  <c r="V226" i="2"/>
  <c r="T226" i="2"/>
  <c r="P226" i="2"/>
  <c r="BI223" i="2"/>
  <c r="BH223" i="2"/>
  <c r="BG223" i="2"/>
  <c r="BE223" i="2"/>
  <c r="X223" i="2"/>
  <c r="V223" i="2"/>
  <c r="T223" i="2"/>
  <c r="P223" i="2"/>
  <c r="BI219" i="2"/>
  <c r="BH219" i="2"/>
  <c r="BG219" i="2"/>
  <c r="BE219" i="2"/>
  <c r="X219" i="2"/>
  <c r="V219" i="2"/>
  <c r="T219" i="2"/>
  <c r="P219" i="2"/>
  <c r="BI218" i="2"/>
  <c r="BH218" i="2"/>
  <c r="BG218" i="2"/>
  <c r="BE218" i="2"/>
  <c r="X218" i="2"/>
  <c r="V218" i="2"/>
  <c r="T218" i="2"/>
  <c r="P218" i="2"/>
  <c r="BK218" i="2" s="1"/>
  <c r="BI214" i="2"/>
  <c r="BH214" i="2"/>
  <c r="BG214" i="2"/>
  <c r="BE214" i="2"/>
  <c r="X214" i="2"/>
  <c r="V214" i="2"/>
  <c r="T214" i="2"/>
  <c r="P214" i="2"/>
  <c r="BI209" i="2"/>
  <c r="BH209" i="2"/>
  <c r="BG209" i="2"/>
  <c r="BE209" i="2"/>
  <c r="X209" i="2"/>
  <c r="V209" i="2"/>
  <c r="T209" i="2"/>
  <c r="P209" i="2"/>
  <c r="BK209" i="2" s="1"/>
  <c r="BI206" i="2"/>
  <c r="BH206" i="2"/>
  <c r="BG206" i="2"/>
  <c r="BE206" i="2"/>
  <c r="X206" i="2"/>
  <c r="V206" i="2"/>
  <c r="T206" i="2"/>
  <c r="P206" i="2"/>
  <c r="BI205" i="2"/>
  <c r="BH205" i="2"/>
  <c r="BG205" i="2"/>
  <c r="BE205" i="2"/>
  <c r="X205" i="2"/>
  <c r="V205" i="2"/>
  <c r="T205" i="2"/>
  <c r="P205" i="2"/>
  <c r="BI202" i="2"/>
  <c r="BH202" i="2"/>
  <c r="BG202" i="2"/>
  <c r="BE202" i="2"/>
  <c r="X202" i="2"/>
  <c r="V202" i="2"/>
  <c r="T202" i="2"/>
  <c r="P202" i="2"/>
  <c r="K202" i="2" s="1"/>
  <c r="BF202" i="2" s="1"/>
  <c r="BI199" i="2"/>
  <c r="BH199" i="2"/>
  <c r="BG199" i="2"/>
  <c r="BE199" i="2"/>
  <c r="X199" i="2"/>
  <c r="V199" i="2"/>
  <c r="T199" i="2"/>
  <c r="P199" i="2"/>
  <c r="BI198" i="2"/>
  <c r="BH198" i="2"/>
  <c r="BG198" i="2"/>
  <c r="BE198" i="2"/>
  <c r="X198" i="2"/>
  <c r="V198" i="2"/>
  <c r="T198" i="2"/>
  <c r="P198" i="2"/>
  <c r="BI197" i="2"/>
  <c r="BH197" i="2"/>
  <c r="BG197" i="2"/>
  <c r="BE197" i="2"/>
  <c r="X197" i="2"/>
  <c r="V197" i="2"/>
  <c r="T197" i="2"/>
  <c r="P197" i="2"/>
  <c r="K197" i="2" s="1"/>
  <c r="BI196" i="2"/>
  <c r="BH196" i="2"/>
  <c r="BG196" i="2"/>
  <c r="BE196" i="2"/>
  <c r="X196" i="2"/>
  <c r="V196" i="2"/>
  <c r="T196" i="2"/>
  <c r="P196" i="2"/>
  <c r="BI195" i="2"/>
  <c r="BH195" i="2"/>
  <c r="BG195" i="2"/>
  <c r="BE195" i="2"/>
  <c r="X195" i="2"/>
  <c r="V195" i="2"/>
  <c r="T195" i="2"/>
  <c r="P195" i="2"/>
  <c r="BI192" i="2"/>
  <c r="BH192" i="2"/>
  <c r="BG192" i="2"/>
  <c r="BE192" i="2"/>
  <c r="X192" i="2"/>
  <c r="V192" i="2"/>
  <c r="T192" i="2"/>
  <c r="P192" i="2"/>
  <c r="BK192" i="2" s="1"/>
  <c r="BI189" i="2"/>
  <c r="BH189" i="2"/>
  <c r="BG189" i="2"/>
  <c r="BE189" i="2"/>
  <c r="X189" i="2"/>
  <c r="V189" i="2"/>
  <c r="T189" i="2"/>
  <c r="P189" i="2"/>
  <c r="BI186" i="2"/>
  <c r="BH186" i="2"/>
  <c r="BG186" i="2"/>
  <c r="BE186" i="2"/>
  <c r="X186" i="2"/>
  <c r="V186" i="2"/>
  <c r="T186" i="2"/>
  <c r="P186" i="2"/>
  <c r="BI182" i="2"/>
  <c r="BH182" i="2"/>
  <c r="BG182" i="2"/>
  <c r="BE182" i="2"/>
  <c r="X182" i="2"/>
  <c r="V182" i="2"/>
  <c r="T182" i="2"/>
  <c r="P182" i="2"/>
  <c r="BI178" i="2"/>
  <c r="BH178" i="2"/>
  <c r="BG178" i="2"/>
  <c r="BE178" i="2"/>
  <c r="X178" i="2"/>
  <c r="V178" i="2"/>
  <c r="T178" i="2"/>
  <c r="P178" i="2"/>
  <c r="BI175" i="2"/>
  <c r="BH175" i="2"/>
  <c r="BG175" i="2"/>
  <c r="BE175" i="2"/>
  <c r="X175" i="2"/>
  <c r="V175" i="2"/>
  <c r="T175" i="2"/>
  <c r="P175" i="2"/>
  <c r="BI170" i="2"/>
  <c r="BH170" i="2"/>
  <c r="BG170" i="2"/>
  <c r="BE170" i="2"/>
  <c r="X170" i="2"/>
  <c r="V170" i="2"/>
  <c r="T170" i="2"/>
  <c r="P170" i="2"/>
  <c r="K170" i="2" s="1"/>
  <c r="BF170" i="2" s="1"/>
  <c r="BI167" i="2"/>
  <c r="BH167" i="2"/>
  <c r="BG167" i="2"/>
  <c r="BE167" i="2"/>
  <c r="X167" i="2"/>
  <c r="V167" i="2"/>
  <c r="T167" i="2"/>
  <c r="P167" i="2"/>
  <c r="BI163" i="2"/>
  <c r="BH163" i="2"/>
  <c r="BG163" i="2"/>
  <c r="BE163" i="2"/>
  <c r="X163" i="2"/>
  <c r="V163" i="2"/>
  <c r="T163" i="2"/>
  <c r="P163" i="2"/>
  <c r="BI161" i="2"/>
  <c r="BH161" i="2"/>
  <c r="BG161" i="2"/>
  <c r="BE161" i="2"/>
  <c r="X161" i="2"/>
  <c r="V161" i="2"/>
  <c r="T161" i="2"/>
  <c r="P161" i="2"/>
  <c r="K161" i="2" s="1"/>
  <c r="BF161" i="2" s="1"/>
  <c r="BI158" i="2"/>
  <c r="BH158" i="2"/>
  <c r="BG158" i="2"/>
  <c r="BE158" i="2"/>
  <c r="X158" i="2"/>
  <c r="V158" i="2"/>
  <c r="T158" i="2"/>
  <c r="P158" i="2"/>
  <c r="BI157" i="2"/>
  <c r="BH157" i="2"/>
  <c r="BG157" i="2"/>
  <c r="BE157" i="2"/>
  <c r="X157" i="2"/>
  <c r="V157" i="2"/>
  <c r="T157" i="2"/>
  <c r="P157" i="2"/>
  <c r="BI156" i="2"/>
  <c r="BH156" i="2"/>
  <c r="BG156" i="2"/>
  <c r="BE156" i="2"/>
  <c r="X156" i="2"/>
  <c r="V156" i="2"/>
  <c r="T156" i="2"/>
  <c r="P156" i="2"/>
  <c r="BI155" i="2"/>
  <c r="BH155" i="2"/>
  <c r="BG155" i="2"/>
  <c r="BE155" i="2"/>
  <c r="X155" i="2"/>
  <c r="V155" i="2"/>
  <c r="T155" i="2"/>
  <c r="P155" i="2"/>
  <c r="BI151" i="2"/>
  <c r="BH151" i="2"/>
  <c r="BG151" i="2"/>
  <c r="BE151" i="2"/>
  <c r="X151" i="2"/>
  <c r="V151" i="2"/>
  <c r="T151" i="2"/>
  <c r="P151" i="2"/>
  <c r="J144" i="2"/>
  <c r="F144" i="2"/>
  <c r="F142" i="2"/>
  <c r="E140" i="2"/>
  <c r="BI127" i="2"/>
  <c r="BH127" i="2"/>
  <c r="BG127" i="2"/>
  <c r="BE127" i="2"/>
  <c r="BI126" i="2"/>
  <c r="BH126" i="2"/>
  <c r="BG126" i="2"/>
  <c r="BF126" i="2"/>
  <c r="BE126" i="2"/>
  <c r="BI125" i="2"/>
  <c r="BH125" i="2"/>
  <c r="BG125" i="2"/>
  <c r="BF125" i="2"/>
  <c r="BE125" i="2"/>
  <c r="BI124" i="2"/>
  <c r="BH124" i="2"/>
  <c r="BG124" i="2"/>
  <c r="BF124" i="2"/>
  <c r="BE124" i="2"/>
  <c r="BI123" i="2"/>
  <c r="BH123" i="2"/>
  <c r="BG123" i="2"/>
  <c r="BF123" i="2"/>
  <c r="BE123" i="2"/>
  <c r="BI122" i="2"/>
  <c r="BH122" i="2"/>
  <c r="BG122" i="2"/>
  <c r="BF122" i="2"/>
  <c r="BE122" i="2"/>
  <c r="J91" i="2"/>
  <c r="F91" i="2"/>
  <c r="F89" i="2"/>
  <c r="E87" i="2"/>
  <c r="J24" i="2"/>
  <c r="E24" i="2"/>
  <c r="J92" i="2" s="1"/>
  <c r="J23" i="2"/>
  <c r="J18" i="2"/>
  <c r="E18" i="2"/>
  <c r="F145" i="2"/>
  <c r="J17" i="2"/>
  <c r="J12" i="2"/>
  <c r="J142" i="2"/>
  <c r="E7" i="2"/>
  <c r="E138" i="2"/>
  <c r="L90" i="1"/>
  <c r="AM90" i="1"/>
  <c r="AM89" i="1"/>
  <c r="L89" i="1"/>
  <c r="AM87" i="1"/>
  <c r="L87" i="1"/>
  <c r="L85" i="1"/>
  <c r="L84" i="1"/>
  <c r="R701" i="2"/>
  <c r="Q697" i="2"/>
  <c r="R696" i="2"/>
  <c r="R695" i="2"/>
  <c r="Q694" i="2"/>
  <c r="Q693" i="2"/>
  <c r="Q692" i="2"/>
  <c r="Q691" i="2"/>
  <c r="R690" i="2"/>
  <c r="R689" i="2"/>
  <c r="R688" i="2"/>
  <c r="R687" i="2"/>
  <c r="Q686" i="2"/>
  <c r="Q685" i="2"/>
  <c r="Q684" i="2"/>
  <c r="Q683" i="2"/>
  <c r="R681" i="2"/>
  <c r="R680" i="2"/>
  <c r="R678" i="2"/>
  <c r="R674" i="2"/>
  <c r="R672" i="2"/>
  <c r="R664" i="2"/>
  <c r="Q660" i="2"/>
  <c r="Q658" i="2"/>
  <c r="R652" i="2"/>
  <c r="R646" i="2"/>
  <c r="Q640" i="2"/>
  <c r="Q636" i="2"/>
  <c r="R628" i="2"/>
  <c r="Q624" i="2"/>
  <c r="Q619" i="2"/>
  <c r="R612" i="2"/>
  <c r="R603" i="2"/>
  <c r="Q598" i="2"/>
  <c r="R591" i="2"/>
  <c r="Q584" i="2"/>
  <c r="Q578" i="2"/>
  <c r="R572" i="2"/>
  <c r="Q564" i="2"/>
  <c r="Q563" i="2"/>
  <c r="R561" i="2"/>
  <c r="R558" i="2"/>
  <c r="Q553" i="2"/>
  <c r="R551" i="2"/>
  <c r="R547" i="2"/>
  <c r="R546" i="2"/>
  <c r="R543" i="2"/>
  <c r="R541" i="2"/>
  <c r="Q535" i="2"/>
  <c r="Q529" i="2"/>
  <c r="Q518" i="2"/>
  <c r="Q512" i="2"/>
  <c r="R507" i="2"/>
  <c r="Q504" i="2"/>
  <c r="R501" i="2"/>
  <c r="R494" i="2"/>
  <c r="Q488" i="2"/>
  <c r="Q484" i="2"/>
  <c r="R480" i="2"/>
  <c r="R475" i="2"/>
  <c r="Q468" i="2"/>
  <c r="R463" i="2"/>
  <c r="Q457" i="2"/>
  <c r="Q451" i="2"/>
  <c r="R445" i="2"/>
  <c r="R442" i="2"/>
  <c r="R440" i="2"/>
  <c r="R436" i="2"/>
  <c r="R434" i="2"/>
  <c r="R432" i="2"/>
  <c r="R425" i="2"/>
  <c r="R418" i="2"/>
  <c r="Q410" i="2"/>
  <c r="Q408" i="2"/>
  <c r="R402" i="2"/>
  <c r="R393" i="2"/>
  <c r="R388" i="2"/>
  <c r="Q380" i="2"/>
  <c r="R374" i="2"/>
  <c r="Q365" i="2"/>
  <c r="Q358" i="2"/>
  <c r="Q356" i="2"/>
  <c r="R354" i="2"/>
  <c r="Q349" i="2"/>
  <c r="Q347" i="2"/>
  <c r="Q340" i="2"/>
  <c r="Q335" i="2"/>
  <c r="R327" i="2"/>
  <c r="Q318" i="2"/>
  <c r="Q306" i="2"/>
  <c r="R299" i="2"/>
  <c r="R294" i="2"/>
  <c r="Q275" i="2"/>
  <c r="Q270" i="2"/>
  <c r="R261" i="2"/>
  <c r="Q256" i="2"/>
  <c r="R250" i="2"/>
  <c r="R246" i="2"/>
  <c r="Q242" i="2"/>
  <c r="Q236" i="2"/>
  <c r="Q229" i="2"/>
  <c r="Q223" i="2"/>
  <c r="Q218" i="2"/>
  <c r="R209" i="2"/>
  <c r="R205" i="2"/>
  <c r="Q199" i="2"/>
  <c r="R197" i="2"/>
  <c r="Q196" i="2"/>
  <c r="R195" i="2"/>
  <c r="Q186" i="2"/>
  <c r="R178" i="2"/>
  <c r="Q170" i="2"/>
  <c r="Q163" i="2"/>
  <c r="R158" i="2"/>
  <c r="Q156" i="2"/>
  <c r="R151" i="2"/>
  <c r="R699" i="2"/>
  <c r="Q698" i="2"/>
  <c r="R697" i="2"/>
  <c r="Q672" i="2"/>
  <c r="Q664" i="2"/>
  <c r="R660" i="2"/>
  <c r="R658" i="2"/>
  <c r="Q652" i="2"/>
  <c r="Q646" i="2"/>
  <c r="Q637" i="2"/>
  <c r="R633" i="2"/>
  <c r="Q630" i="2"/>
  <c r="Q627" i="2"/>
  <c r="R621" i="2"/>
  <c r="R616" i="2"/>
  <c r="Q609" i="2"/>
  <c r="R601" i="2"/>
  <c r="R595" i="2"/>
  <c r="R587" i="2"/>
  <c r="Q581" i="2"/>
  <c r="Q572" i="2"/>
  <c r="Q569" i="2"/>
  <c r="R564" i="2"/>
  <c r="R562" i="2"/>
  <c r="R560" i="2"/>
  <c r="Q558" i="2"/>
  <c r="R556" i="2"/>
  <c r="R555" i="2"/>
  <c r="R554" i="2"/>
  <c r="R553" i="2"/>
  <c r="Q551" i="2"/>
  <c r="Q547" i="2"/>
  <c r="R545" i="2"/>
  <c r="Q544" i="2"/>
  <c r="Q543" i="2"/>
  <c r="Q541" i="2"/>
  <c r="Q536" i="2"/>
  <c r="R532" i="2"/>
  <c r="R519" i="2"/>
  <c r="Q515" i="2"/>
  <c r="Q507" i="2"/>
  <c r="R505" i="2"/>
  <c r="R502" i="2"/>
  <c r="Q500" i="2"/>
  <c r="Q491" i="2"/>
  <c r="R487" i="2"/>
  <c r="Q482" i="2"/>
  <c r="Q480" i="2"/>
  <c r="Q475" i="2"/>
  <c r="R468" i="2"/>
  <c r="Q463" i="2"/>
  <c r="R457" i="2"/>
  <c r="Q448" i="2"/>
  <c r="R443" i="2"/>
  <c r="R441" i="2"/>
  <c r="Q440" i="2"/>
  <c r="Q436" i="2"/>
  <c r="Q434" i="2"/>
  <c r="Q429" i="2"/>
  <c r="Q418" i="2"/>
  <c r="R410" i="2"/>
  <c r="R408" i="2"/>
  <c r="Q402" i="2"/>
  <c r="R396" i="2"/>
  <c r="Q393" i="2"/>
  <c r="Q385" i="2"/>
  <c r="R380" i="2"/>
  <c r="Q374" i="2"/>
  <c r="R365" i="2"/>
  <c r="Q362" i="2"/>
  <c r="R358" i="2"/>
  <c r="R356" i="2"/>
  <c r="Q354" i="2"/>
  <c r="R349" i="2"/>
  <c r="R347" i="2"/>
  <c r="R340" i="2"/>
  <c r="R335" i="2"/>
  <c r="Q327" i="2"/>
  <c r="Q324" i="2"/>
  <c r="Q313" i="2"/>
  <c r="R306" i="2"/>
  <c r="Q299" i="2"/>
  <c r="R284" i="2"/>
  <c r="Q274" i="2"/>
  <c r="R269" i="2"/>
  <c r="Q269" i="2"/>
  <c r="Q261" i="2"/>
  <c r="R256" i="2"/>
  <c r="Q247" i="2"/>
  <c r="R245" i="2"/>
  <c r="R239" i="2"/>
  <c r="R238" i="2"/>
  <c r="R236" i="2"/>
  <c r="R229" i="2"/>
  <c r="R223" i="2"/>
  <c r="R218" i="2"/>
  <c r="Q209" i="2"/>
  <c r="Q205" i="2"/>
  <c r="R199" i="2"/>
  <c r="Q198" i="2"/>
  <c r="R196" i="2"/>
  <c r="R192" i="2"/>
  <c r="R189" i="2"/>
  <c r="Q182" i="2"/>
  <c r="R175" i="2"/>
  <c r="Q167" i="2"/>
  <c r="R163" i="2"/>
  <c r="Q158" i="2"/>
  <c r="R155" i="2"/>
  <c r="AU94" i="1"/>
  <c r="BK693" i="2"/>
  <c r="BK690" i="2"/>
  <c r="BK686" i="2"/>
  <c r="K674" i="2"/>
  <c r="BF674" i="2" s="1"/>
  <c r="BK658" i="2"/>
  <c r="BK636" i="2"/>
  <c r="BK628" i="2"/>
  <c r="K621" i="2"/>
  <c r="BF621" i="2"/>
  <c r="BK609" i="2"/>
  <c r="BK595" i="2"/>
  <c r="K561" i="2"/>
  <c r="BF561" i="2" s="1"/>
  <c r="K553" i="2"/>
  <c r="BF553" i="2"/>
  <c r="K546" i="2"/>
  <c r="BF546" i="2"/>
  <c r="BK541" i="2"/>
  <c r="K532" i="2"/>
  <c r="BF532" i="2"/>
  <c r="BK518" i="2"/>
  <c r="BK507" i="2"/>
  <c r="BK505" i="2"/>
  <c r="BK501" i="2"/>
  <c r="BK484" i="2"/>
  <c r="BK464" i="2"/>
  <c r="BK454" i="2"/>
  <c r="BK445" i="2"/>
  <c r="BK441" i="2"/>
  <c r="K437" i="2"/>
  <c r="BF437" i="2" s="1"/>
  <c r="BK433" i="2"/>
  <c r="K429" i="2"/>
  <c r="BF429" i="2"/>
  <c r="BK399" i="2"/>
  <c r="BK392" i="2"/>
  <c r="BK365" i="2"/>
  <c r="K357" i="2"/>
  <c r="BF357" i="2"/>
  <c r="K354" i="2"/>
  <c r="BF354" i="2" s="1"/>
  <c r="BK336" i="2"/>
  <c r="BK324" i="2"/>
  <c r="BK313" i="2"/>
  <c r="BK274" i="2"/>
  <c r="BK253" i="2"/>
  <c r="BK242" i="2"/>
  <c r="BK229" i="2"/>
  <c r="BK198" i="2"/>
  <c r="K158" i="2"/>
  <c r="BF158" i="2"/>
  <c r="BK151" i="2"/>
  <c r="BK697" i="2"/>
  <c r="BK689" i="2"/>
  <c r="BK683" i="2"/>
  <c r="BK680" i="2"/>
  <c r="BK672" i="2"/>
  <c r="K664" i="2"/>
  <c r="BF664" i="2"/>
  <c r="BK649" i="2"/>
  <c r="BK640" i="2"/>
  <c r="K619" i="2"/>
  <c r="BF619" i="2"/>
  <c r="K587" i="2"/>
  <c r="BF587" i="2"/>
  <c r="BK569" i="2"/>
  <c r="K566" i="2"/>
  <c r="BF566" i="2"/>
  <c r="K560" i="2"/>
  <c r="BF560" i="2"/>
  <c r="BK556" i="2"/>
  <c r="BK552" i="2"/>
  <c r="BK538" i="2"/>
  <c r="BK500" i="2"/>
  <c r="K491" i="2"/>
  <c r="BF491" i="2"/>
  <c r="K482" i="2"/>
  <c r="BF482" i="2"/>
  <c r="K477" i="2"/>
  <c r="BF477" i="2" s="1"/>
  <c r="BK468" i="2"/>
  <c r="BK442" i="2"/>
  <c r="BK434" i="2"/>
  <c r="K408" i="2"/>
  <c r="BF408" i="2"/>
  <c r="K396" i="2"/>
  <c r="BF396" i="2"/>
  <c r="K380" i="2"/>
  <c r="BF380" i="2" s="1"/>
  <c r="K356" i="2"/>
  <c r="BF356" i="2"/>
  <c r="K349" i="2"/>
  <c r="BF349" i="2" s="1"/>
  <c r="K344" i="2"/>
  <c r="BF344" i="2"/>
  <c r="K335" i="2"/>
  <c r="BF335" i="2"/>
  <c r="BK309" i="2"/>
  <c r="K302" i="2"/>
  <c r="BF302" i="2" s="1"/>
  <c r="BK284" i="2"/>
  <c r="K261" i="2"/>
  <c r="BF261" i="2" s="1"/>
  <c r="BK236" i="2"/>
  <c r="BK226" i="2"/>
  <c r="BK205" i="2"/>
  <c r="BK195" i="2"/>
  <c r="BK182" i="2"/>
  <c r="K175" i="2"/>
  <c r="BF175" i="2"/>
  <c r="K155" i="2"/>
  <c r="BF155" i="2" s="1"/>
  <c r="Q219" i="3"/>
  <c r="Q218" i="3"/>
  <c r="Q217" i="3"/>
  <c r="Q216" i="3"/>
  <c r="Q215" i="3"/>
  <c r="Q214" i="3"/>
  <c r="Q213" i="3"/>
  <c r="Q212" i="3"/>
  <c r="Q211" i="3"/>
  <c r="Q210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R195" i="3"/>
  <c r="R194" i="3"/>
  <c r="R193" i="3"/>
  <c r="R192" i="3"/>
  <c r="R191" i="3"/>
  <c r="R190" i="3"/>
  <c r="R189" i="3"/>
  <c r="R188" i="3"/>
  <c r="R187" i="3"/>
  <c r="R186" i="3"/>
  <c r="R185" i="3"/>
  <c r="R184" i="3"/>
  <c r="R182" i="3"/>
  <c r="R180" i="3"/>
  <c r="Q178" i="3"/>
  <c r="R176" i="3"/>
  <c r="Q174" i="3"/>
  <c r="Q172" i="3"/>
  <c r="R170" i="3"/>
  <c r="Q167" i="3"/>
  <c r="Q165" i="3"/>
  <c r="R163" i="3"/>
  <c r="R161" i="3"/>
  <c r="R159" i="3"/>
  <c r="Q157" i="3"/>
  <c r="Q155" i="3"/>
  <c r="R153" i="3"/>
  <c r="R151" i="3"/>
  <c r="R150" i="3"/>
  <c r="R149" i="3"/>
  <c r="R147" i="3"/>
  <c r="R145" i="3"/>
  <c r="Q143" i="3"/>
  <c r="Q142" i="3"/>
  <c r="Q139" i="3"/>
  <c r="Q137" i="3"/>
  <c r="R135" i="3"/>
  <c r="Q133" i="3"/>
  <c r="R131" i="3"/>
  <c r="Q183" i="3"/>
  <c r="Q181" i="3"/>
  <c r="R179" i="3"/>
  <c r="Q177" i="3"/>
  <c r="Q175" i="3"/>
  <c r="Q173" i="3"/>
  <c r="R171" i="3"/>
  <c r="Q168" i="3"/>
  <c r="R166" i="3"/>
  <c r="Q164" i="3"/>
  <c r="R162" i="3"/>
  <c r="Q160" i="3"/>
  <c r="Q158" i="3"/>
  <c r="Q156" i="3"/>
  <c r="Q154" i="3"/>
  <c r="R152" i="3"/>
  <c r="Q148" i="3"/>
  <c r="Q146" i="3"/>
  <c r="Q144" i="3"/>
  <c r="R142" i="3"/>
  <c r="R140" i="3"/>
  <c r="R139" i="3"/>
  <c r="R137" i="3"/>
  <c r="Q135" i="3"/>
  <c r="R133" i="3"/>
  <c r="Q131" i="3"/>
  <c r="BK215" i="3"/>
  <c r="BK213" i="3"/>
  <c r="BK208" i="3"/>
  <c r="BK196" i="3"/>
  <c r="BK187" i="3"/>
  <c r="K180" i="3"/>
  <c r="BF180" i="3"/>
  <c r="BK175" i="3"/>
  <c r="BK170" i="3"/>
  <c r="BK165" i="3"/>
  <c r="K158" i="3"/>
  <c r="BF158" i="3" s="1"/>
  <c r="K150" i="3"/>
  <c r="BF150" i="3"/>
  <c r="BK146" i="3"/>
  <c r="K134" i="3"/>
  <c r="BF134" i="3" s="1"/>
  <c r="BK131" i="3"/>
  <c r="BK212" i="3"/>
  <c r="BK204" i="3"/>
  <c r="BK202" i="3"/>
  <c r="BK199" i="3"/>
  <c r="BK192" i="3"/>
  <c r="BK183" i="3"/>
  <c r="BK178" i="3"/>
  <c r="BK176" i="3"/>
  <c r="K172" i="3"/>
  <c r="BF172" i="3"/>
  <c r="K168" i="3"/>
  <c r="BF168" i="3"/>
  <c r="BK162" i="3"/>
  <c r="K156" i="3"/>
  <c r="BF156" i="3"/>
  <c r="BK147" i="3"/>
  <c r="K144" i="3"/>
  <c r="BF144" i="3"/>
  <c r="BK141" i="3"/>
  <c r="K138" i="3"/>
  <c r="BF138" i="3" s="1"/>
  <c r="K135" i="3"/>
  <c r="BF135" i="3" s="1"/>
  <c r="R182" i="4"/>
  <c r="R180" i="4"/>
  <c r="Q179" i="4"/>
  <c r="Q177" i="4"/>
  <c r="Q175" i="4"/>
  <c r="Q172" i="4"/>
  <c r="R170" i="4"/>
  <c r="Q169" i="4"/>
  <c r="R167" i="4"/>
  <c r="R165" i="4"/>
  <c r="R163" i="4"/>
  <c r="R161" i="4"/>
  <c r="Q159" i="4"/>
  <c r="Q157" i="4"/>
  <c r="R155" i="4"/>
  <c r="R153" i="4"/>
  <c r="R151" i="4"/>
  <c r="Q149" i="4"/>
  <c r="R147" i="4"/>
  <c r="R145" i="4"/>
  <c r="Q143" i="4"/>
  <c r="R141" i="4"/>
  <c r="R139" i="4"/>
  <c r="Q137" i="4"/>
  <c r="Q135" i="4"/>
  <c r="R133" i="4"/>
  <c r="R131" i="4"/>
  <c r="Q182" i="4"/>
  <c r="Q180" i="4"/>
  <c r="Q178" i="4"/>
  <c r="R176" i="4"/>
  <c r="Q174" i="4"/>
  <c r="Q171" i="4"/>
  <c r="R168" i="4"/>
  <c r="R166" i="4"/>
  <c r="R164" i="4"/>
  <c r="R162" i="4"/>
  <c r="Q160" i="4"/>
  <c r="R158" i="4"/>
  <c r="R156" i="4"/>
  <c r="R154" i="4"/>
  <c r="Q152" i="4"/>
  <c r="R150" i="4"/>
  <c r="Q148" i="4"/>
  <c r="R146" i="4"/>
  <c r="Q144" i="4"/>
  <c r="R142" i="4"/>
  <c r="R140" i="4"/>
  <c r="R138" i="4"/>
  <c r="R136" i="4"/>
  <c r="R134" i="4"/>
  <c r="Q132" i="4"/>
  <c r="R130" i="4"/>
  <c r="K181" i="4"/>
  <c r="BF181" i="4"/>
  <c r="K177" i="4"/>
  <c r="BF177" i="4" s="1"/>
  <c r="BK175" i="4"/>
  <c r="BK172" i="4"/>
  <c r="K167" i="4"/>
  <c r="BF167" i="4"/>
  <c r="K164" i="4"/>
  <c r="BF164" i="4"/>
  <c r="BK161" i="4"/>
  <c r="BK156" i="4"/>
  <c r="BK152" i="4"/>
  <c r="K144" i="4"/>
  <c r="BF144" i="4" s="1"/>
  <c r="K141" i="4"/>
  <c r="BF141" i="4" s="1"/>
  <c r="K136" i="4"/>
  <c r="BF136" i="4"/>
  <c r="BK131" i="4"/>
  <c r="BK171" i="4"/>
  <c r="BK168" i="4"/>
  <c r="K162" i="4"/>
  <c r="BF162" i="4"/>
  <c r="BK155" i="4"/>
  <c r="K151" i="4"/>
  <c r="BF151" i="4"/>
  <c r="K147" i="4"/>
  <c r="BF147" i="4"/>
  <c r="BK143" i="4"/>
  <c r="K139" i="4"/>
  <c r="BF139" i="4"/>
  <c r="BK134" i="4"/>
  <c r="BK132" i="4"/>
  <c r="Q237" i="5"/>
  <c r="Q236" i="5"/>
  <c r="Q235" i="5"/>
  <c r="Q234" i="5"/>
  <c r="R231" i="5"/>
  <c r="R229" i="5"/>
  <c r="Q227" i="5"/>
  <c r="R225" i="5"/>
  <c r="Q222" i="5"/>
  <c r="Q220" i="5"/>
  <c r="R218" i="5"/>
  <c r="R216" i="5"/>
  <c r="R214" i="5"/>
  <c r="R212" i="5"/>
  <c r="R210" i="5"/>
  <c r="R208" i="5"/>
  <c r="R206" i="5"/>
  <c r="R205" i="5"/>
  <c r="R204" i="5"/>
  <c r="R202" i="5"/>
  <c r="R199" i="5"/>
  <c r="R198" i="5"/>
  <c r="R197" i="5"/>
  <c r="Q196" i="5"/>
  <c r="Q191" i="5"/>
  <c r="Q189" i="5"/>
  <c r="Q187" i="5"/>
  <c r="R184" i="5"/>
  <c r="R182" i="5"/>
  <c r="Q180" i="5"/>
  <c r="Q178" i="5"/>
  <c r="Q176" i="5"/>
  <c r="Q174" i="5"/>
  <c r="R172" i="5"/>
  <c r="R170" i="5"/>
  <c r="R167" i="5"/>
  <c r="Q165" i="5"/>
  <c r="R163" i="5"/>
  <c r="R161" i="5"/>
  <c r="R159" i="5"/>
  <c r="Q157" i="5"/>
  <c r="R154" i="5"/>
  <c r="Q152" i="5"/>
  <c r="R150" i="5"/>
  <c r="R147" i="5"/>
  <c r="Q146" i="5"/>
  <c r="R142" i="5"/>
  <c r="R141" i="5"/>
  <c r="R139" i="5"/>
  <c r="R230" i="5"/>
  <c r="R228" i="5"/>
  <c r="R226" i="5"/>
  <c r="R224" i="5"/>
  <c r="Q221" i="5"/>
  <c r="Q219" i="5"/>
  <c r="Q217" i="5"/>
  <c r="Q215" i="5"/>
  <c r="Q213" i="5"/>
  <c r="Q211" i="5"/>
  <c r="Q209" i="5"/>
  <c r="Q207" i="5"/>
  <c r="R203" i="5"/>
  <c r="R201" i="5"/>
  <c r="Q199" i="5"/>
  <c r="R196" i="5"/>
  <c r="Q195" i="5"/>
  <c r="R192" i="5"/>
  <c r="R191" i="5"/>
  <c r="R189" i="5"/>
  <c r="R187" i="5"/>
  <c r="Q184" i="5"/>
  <c r="Q182" i="5"/>
  <c r="R180" i="5"/>
  <c r="R178" i="5"/>
  <c r="R176" i="5"/>
  <c r="R174" i="5"/>
  <c r="Q172" i="5"/>
  <c r="Q170" i="5"/>
  <c r="R168" i="5"/>
  <c r="Q166" i="5"/>
  <c r="R165" i="5"/>
  <c r="Q163" i="5"/>
  <c r="Q161" i="5"/>
  <c r="Q159" i="5"/>
  <c r="R157" i="5"/>
  <c r="Q154" i="5"/>
  <c r="R152" i="5"/>
  <c r="Q150" i="5"/>
  <c r="R146" i="5"/>
  <c r="Q143" i="5"/>
  <c r="Q141" i="5"/>
  <c r="Q139" i="5"/>
  <c r="BK236" i="5"/>
  <c r="BK231" i="5"/>
  <c r="BK229" i="5"/>
  <c r="K221" i="5"/>
  <c r="BF221" i="5"/>
  <c r="BK218" i="5"/>
  <c r="BK213" i="5"/>
  <c r="BK203" i="5"/>
  <c r="K200" i="5"/>
  <c r="BF200" i="5"/>
  <c r="BK197" i="5"/>
  <c r="BK191" i="5"/>
  <c r="K184" i="5"/>
  <c r="BF184" i="5"/>
  <c r="BK180" i="5"/>
  <c r="BK178" i="5"/>
  <c r="BK171" i="5"/>
  <c r="K168" i="5"/>
  <c r="BF168" i="5"/>
  <c r="K162" i="5"/>
  <c r="BF162" i="5"/>
  <c r="K153" i="5"/>
  <c r="BF153" i="5"/>
  <c r="BK234" i="5"/>
  <c r="K226" i="5"/>
  <c r="BF226" i="5"/>
  <c r="BK222" i="5"/>
  <c r="BK207" i="5"/>
  <c r="BK201" i="5"/>
  <c r="BK192" i="5"/>
  <c r="BK183" i="5"/>
  <c r="K174" i="5"/>
  <c r="BF174" i="5" s="1"/>
  <c r="BK169" i="5"/>
  <c r="BK165" i="5"/>
  <c r="K163" i="5"/>
  <c r="BF163" i="5"/>
  <c r="BK159" i="5"/>
  <c r="BK151" i="5"/>
  <c r="BK148" i="5"/>
  <c r="BK146" i="5"/>
  <c r="BK144" i="5"/>
  <c r="R170" i="6"/>
  <c r="R165" i="6"/>
  <c r="Q164" i="6"/>
  <c r="Q161" i="6"/>
  <c r="R159" i="6"/>
  <c r="Q157" i="6"/>
  <c r="R154" i="6"/>
  <c r="Q152" i="6"/>
  <c r="R150" i="6"/>
  <c r="K149" i="6"/>
  <c r="Q146" i="6"/>
  <c r="R144" i="6"/>
  <c r="R141" i="6"/>
  <c r="R139" i="6"/>
  <c r="Q137" i="6"/>
  <c r="R135" i="6"/>
  <c r="Q169" i="6"/>
  <c r="R167" i="6"/>
  <c r="Q165" i="6"/>
  <c r="R162" i="6"/>
  <c r="Q160" i="6"/>
  <c r="Q158" i="6"/>
  <c r="R156" i="6"/>
  <c r="Q154" i="6"/>
  <c r="R152" i="6"/>
  <c r="Q150" i="6"/>
  <c r="Q148" i="6"/>
  <c r="R145" i="6"/>
  <c r="Q141" i="6"/>
  <c r="Q139" i="6"/>
  <c r="Q138" i="6"/>
  <c r="Q135" i="6"/>
  <c r="BK170" i="6"/>
  <c r="BK169" i="6"/>
  <c r="BK167" i="6"/>
  <c r="BK166" i="6"/>
  <c r="K165" i="6"/>
  <c r="BF165" i="6" s="1"/>
  <c r="K162" i="6"/>
  <c r="BF162" i="6"/>
  <c r="BK160" i="6"/>
  <c r="K158" i="6"/>
  <c r="BF158" i="6"/>
  <c r="K156" i="6"/>
  <c r="BF156" i="6"/>
  <c r="BK154" i="6"/>
  <c r="K148" i="6"/>
  <c r="BF148" i="6" s="1"/>
  <c r="K144" i="6"/>
  <c r="BF144" i="6" s="1"/>
  <c r="BK139" i="6"/>
  <c r="BK135" i="6"/>
  <c r="K153" i="6"/>
  <c r="BF153" i="6"/>
  <c r="BK152" i="6"/>
  <c r="BK149" i="6"/>
  <c r="BK143" i="6"/>
  <c r="BK140" i="6"/>
  <c r="BK136" i="6"/>
  <c r="R700" i="2"/>
  <c r="Q700" i="2"/>
  <c r="Q696" i="2"/>
  <c r="Q695" i="2"/>
  <c r="R694" i="2"/>
  <c r="R693" i="2"/>
  <c r="R692" i="2"/>
  <c r="R691" i="2"/>
  <c r="Q690" i="2"/>
  <c r="Q689" i="2"/>
  <c r="Q688" i="2"/>
  <c r="Q687" i="2"/>
  <c r="R686" i="2"/>
  <c r="R685" i="2"/>
  <c r="R684" i="2"/>
  <c r="R683" i="2"/>
  <c r="Q682" i="2"/>
  <c r="Q681" i="2"/>
  <c r="Q680" i="2"/>
  <c r="Q678" i="2"/>
  <c r="Q674" i="2"/>
  <c r="Q669" i="2"/>
  <c r="R662" i="2"/>
  <c r="Q659" i="2"/>
  <c r="Q655" i="2"/>
  <c r="R649" i="2"/>
  <c r="R642" i="2"/>
  <c r="R637" i="2"/>
  <c r="R630" i="2"/>
  <c r="R627" i="2"/>
  <c r="Q621" i="2"/>
  <c r="Q616" i="2"/>
  <c r="R609" i="2"/>
  <c r="Q601" i="2"/>
  <c r="Q595" i="2"/>
  <c r="Q587" i="2"/>
  <c r="R581" i="2"/>
  <c r="R575" i="2"/>
  <c r="Q566" i="2"/>
  <c r="Q562" i="2"/>
  <c r="Q560" i="2"/>
  <c r="Q559" i="2"/>
  <c r="Q557" i="2"/>
  <c r="Q552" i="2"/>
  <c r="Q549" i="2"/>
  <c r="Q545" i="2"/>
  <c r="R542" i="2"/>
  <c r="R538" i="2"/>
  <c r="R536" i="2"/>
  <c r="Q532" i="2"/>
  <c r="Q519" i="2"/>
  <c r="R515" i="2"/>
  <c r="R509" i="2"/>
  <c r="R506" i="2"/>
  <c r="Q505" i="2"/>
  <c r="Q502" i="2"/>
  <c r="R500" i="2"/>
  <c r="R491" i="2"/>
  <c r="Q487" i="2"/>
  <c r="R482" i="2"/>
  <c r="Q477" i="2"/>
  <c r="R474" i="2"/>
  <c r="Q464" i="2"/>
  <c r="Q460" i="2"/>
  <c r="Q454" i="2"/>
  <c r="R448" i="2"/>
  <c r="Q443" i="2"/>
  <c r="Q441" i="2"/>
  <c r="Q437" i="2"/>
  <c r="Q435" i="2"/>
  <c r="R433" i="2"/>
  <c r="R429" i="2"/>
  <c r="Q413" i="2"/>
  <c r="R409" i="2"/>
  <c r="Q405" i="2"/>
  <c r="R399" i="2"/>
  <c r="R392" i="2"/>
  <c r="R385" i="2"/>
  <c r="Q377" i="2"/>
  <c r="R371" i="2"/>
  <c r="Q359" i="2"/>
  <c r="Q357" i="2"/>
  <c r="Q355" i="2"/>
  <c r="R352" i="2"/>
  <c r="R348" i="2"/>
  <c r="R344" i="2"/>
  <c r="Q336" i="2"/>
  <c r="Q331" i="2"/>
  <c r="R324" i="2"/>
  <c r="R313" i="2"/>
  <c r="R302" i="2"/>
  <c r="R295" i="2"/>
  <c r="Q284" i="2"/>
  <c r="R274" i="2"/>
  <c r="Q265" i="2"/>
  <c r="R259" i="2"/>
  <c r="Q253" i="2"/>
  <c r="R247" i="2"/>
  <c r="Q245" i="2"/>
  <c r="Q238" i="2"/>
  <c r="Q233" i="2"/>
  <c r="R226" i="2"/>
  <c r="R219" i="2"/>
  <c r="Q214" i="2"/>
  <c r="R206" i="2"/>
  <c r="R202" i="2"/>
  <c r="R198" i="2"/>
  <c r="Q189" i="2"/>
  <c r="R182" i="2"/>
  <c r="Q175" i="2"/>
  <c r="R167" i="2"/>
  <c r="R161" i="2"/>
  <c r="Q157" i="2"/>
  <c r="Q155" i="2"/>
  <c r="Q701" i="2"/>
  <c r="Q699" i="2"/>
  <c r="R698" i="2"/>
  <c r="K698" i="2"/>
  <c r="R682" i="2"/>
  <c r="R669" i="2"/>
  <c r="Q662" i="2"/>
  <c r="R659" i="2"/>
  <c r="R655" i="2"/>
  <c r="Q649" i="2"/>
  <c r="Q642" i="2"/>
  <c r="R640" i="2"/>
  <c r="R636" i="2"/>
  <c r="Q633" i="2"/>
  <c r="Q628" i="2"/>
  <c r="R624" i="2"/>
  <c r="R619" i="2"/>
  <c r="Q612" i="2"/>
  <c r="Q603" i="2"/>
  <c r="R598" i="2"/>
  <c r="Q591" i="2"/>
  <c r="R584" i="2"/>
  <c r="R578" i="2"/>
  <c r="Q575" i="2"/>
  <c r="R569" i="2"/>
  <c r="R566" i="2"/>
  <c r="R563" i="2"/>
  <c r="Q561" i="2"/>
  <c r="R559" i="2"/>
  <c r="R557" i="2"/>
  <c r="Q556" i="2"/>
  <c r="Q555" i="2"/>
  <c r="Q554" i="2"/>
  <c r="R552" i="2"/>
  <c r="R549" i="2"/>
  <c r="Q546" i="2"/>
  <c r="R544" i="2"/>
  <c r="K544" i="2"/>
  <c r="Q542" i="2"/>
  <c r="Q538" i="2"/>
  <c r="R535" i="2"/>
  <c r="R529" i="2"/>
  <c r="R518" i="2"/>
  <c r="R512" i="2"/>
  <c r="Q509" i="2"/>
  <c r="Q506" i="2"/>
  <c r="R504" i="2"/>
  <c r="Q501" i="2"/>
  <c r="Q494" i="2"/>
  <c r="R488" i="2"/>
  <c r="R484" i="2"/>
  <c r="R477" i="2"/>
  <c r="Q474" i="2"/>
  <c r="R464" i="2"/>
  <c r="R460" i="2"/>
  <c r="R454" i="2"/>
  <c r="R451" i="2"/>
  <c r="Q445" i="2"/>
  <c r="Q442" i="2"/>
  <c r="R437" i="2"/>
  <c r="R435" i="2"/>
  <c r="Q433" i="2"/>
  <c r="Q432" i="2"/>
  <c r="Q425" i="2"/>
  <c r="R413" i="2"/>
  <c r="Q409" i="2"/>
  <c r="R405" i="2"/>
  <c r="Q399" i="2"/>
  <c r="Q396" i="2"/>
  <c r="Q392" i="2"/>
  <c r="Q388" i="2"/>
  <c r="K385" i="2"/>
  <c r="R377" i="2"/>
  <c r="Q371" i="2"/>
  <c r="R362" i="2"/>
  <c r="R359" i="2"/>
  <c r="R357" i="2"/>
  <c r="R355" i="2"/>
  <c r="Q352" i="2"/>
  <c r="Q348" i="2"/>
  <c r="Q344" i="2"/>
  <c r="R336" i="2"/>
  <c r="R331" i="2"/>
  <c r="R318" i="2"/>
  <c r="R309" i="2"/>
  <c r="Q309" i="2"/>
  <c r="Q302" i="2"/>
  <c r="Q295" i="2"/>
  <c r="Q294" i="2"/>
  <c r="R275" i="2"/>
  <c r="R270" i="2"/>
  <c r="R265" i="2"/>
  <c r="Q259" i="2"/>
  <c r="R253" i="2"/>
  <c r="Q250" i="2"/>
  <c r="Q246" i="2"/>
  <c r="R242" i="2"/>
  <c r="Q239" i="2"/>
  <c r="R233" i="2"/>
  <c r="Q226" i="2"/>
  <c r="Q219" i="2"/>
  <c r="R214" i="2"/>
  <c r="Q206" i="2"/>
  <c r="Q202" i="2"/>
  <c r="Q197" i="2"/>
  <c r="Q195" i="2"/>
  <c r="Q192" i="2"/>
  <c r="R186" i="2"/>
  <c r="Q178" i="2"/>
  <c r="R170" i="2"/>
  <c r="Q161" i="2"/>
  <c r="R157" i="2"/>
  <c r="R156" i="2"/>
  <c r="Q151" i="2"/>
  <c r="BK700" i="2"/>
  <c r="BK699" i="2"/>
  <c r="BK698" i="2"/>
  <c r="BK695" i="2"/>
  <c r="BK691" i="2"/>
  <c r="BK687" i="2"/>
  <c r="BK682" i="2"/>
  <c r="BK662" i="2"/>
  <c r="K660" i="2"/>
  <c r="BF660" i="2" s="1"/>
  <c r="BK646" i="2"/>
  <c r="K630" i="2"/>
  <c r="BF630" i="2" s="1"/>
  <c r="BK627" i="2"/>
  <c r="BK616" i="2"/>
  <c r="K601" i="2"/>
  <c r="BF601" i="2"/>
  <c r="K591" i="2"/>
  <c r="BF591" i="2"/>
  <c r="BK578" i="2"/>
  <c r="BK563" i="2"/>
  <c r="BK559" i="2"/>
  <c r="K547" i="2"/>
  <c r="BF547" i="2" s="1"/>
  <c r="BK543" i="2"/>
  <c r="K536" i="2"/>
  <c r="BF536" i="2"/>
  <c r="BK529" i="2"/>
  <c r="K509" i="2"/>
  <c r="BF509" i="2"/>
  <c r="BK506" i="2"/>
  <c r="BK487" i="2"/>
  <c r="K460" i="2"/>
  <c r="BF460" i="2"/>
  <c r="BK451" i="2"/>
  <c r="K440" i="2"/>
  <c r="BF440" i="2"/>
  <c r="BK436" i="2"/>
  <c r="BK432" i="2"/>
  <c r="K388" i="2"/>
  <c r="BF388" i="2" s="1"/>
  <c r="BK371" i="2"/>
  <c r="K359" i="2"/>
  <c r="BF359" i="2"/>
  <c r="BK355" i="2"/>
  <c r="K348" i="2"/>
  <c r="BF348" i="2"/>
  <c r="BK331" i="2"/>
  <c r="K294" i="2"/>
  <c r="BF294" i="2"/>
  <c r="BK270" i="2"/>
  <c r="K256" i="2"/>
  <c r="BF256" i="2"/>
  <c r="K246" i="2"/>
  <c r="BF246" i="2"/>
  <c r="K245" i="2"/>
  <c r="BF245" i="2"/>
  <c r="BK238" i="2"/>
  <c r="BK223" i="2"/>
  <c r="K214" i="2"/>
  <c r="BF214" i="2" s="1"/>
  <c r="BK206" i="2"/>
  <c r="BK199" i="2"/>
  <c r="K196" i="2"/>
  <c r="BF196" i="2"/>
  <c r="BK186" i="2"/>
  <c r="BK167" i="2"/>
  <c r="K156" i="2"/>
  <c r="BF156" i="2"/>
  <c r="BK701" i="2"/>
  <c r="BK692" i="2"/>
  <c r="BK684" i="2"/>
  <c r="BK681" i="2"/>
  <c r="BK678" i="2"/>
  <c r="BK669" i="2"/>
  <c r="K659" i="2"/>
  <c r="BF659" i="2"/>
  <c r="BK655" i="2"/>
  <c r="BK633" i="2"/>
  <c r="BK624" i="2"/>
  <c r="BK598" i="2"/>
  <c r="BK572" i="2"/>
  <c r="BK562" i="2"/>
  <c r="BK557" i="2"/>
  <c r="BK554" i="2"/>
  <c r="K551" i="2"/>
  <c r="BF551" i="2"/>
  <c r="BK545" i="2"/>
  <c r="BK542" i="2"/>
  <c r="BK535" i="2"/>
  <c r="BK494" i="2"/>
  <c r="BK488" i="2"/>
  <c r="K480" i="2"/>
  <c r="BF480" i="2"/>
  <c r="BK475" i="2"/>
  <c r="K463" i="2"/>
  <c r="BF463" i="2"/>
  <c r="K448" i="2"/>
  <c r="BF448" i="2"/>
  <c r="BK425" i="2"/>
  <c r="BK410" i="2"/>
  <c r="BK405" i="2"/>
  <c r="K377" i="2"/>
  <c r="BF377" i="2"/>
  <c r="BK358" i="2"/>
  <c r="BK352" i="2"/>
  <c r="BK347" i="2"/>
  <c r="BK340" i="2"/>
  <c r="BK327" i="2"/>
  <c r="BK299" i="2"/>
  <c r="BK265" i="2"/>
  <c r="BK239" i="2"/>
  <c r="BK233" i="2"/>
  <c r="K219" i="2"/>
  <c r="BF219" i="2"/>
  <c r="BK197" i="2"/>
  <c r="K189" i="2"/>
  <c r="BF189" i="2" s="1"/>
  <c r="K178" i="2"/>
  <c r="BF178" i="2" s="1"/>
  <c r="BK163" i="2"/>
  <c r="K157" i="2"/>
  <c r="BF157" i="2"/>
  <c r="R219" i="3"/>
  <c r="R218" i="3"/>
  <c r="R217" i="3"/>
  <c r="R216" i="3"/>
  <c r="R215" i="3"/>
  <c r="R214" i="3"/>
  <c r="R213" i="3"/>
  <c r="R212" i="3"/>
  <c r="R211" i="3"/>
  <c r="R210" i="3"/>
  <c r="R208" i="3"/>
  <c r="R207" i="3"/>
  <c r="R206" i="3"/>
  <c r="R205" i="3"/>
  <c r="R204" i="3"/>
  <c r="R203" i="3"/>
  <c r="R202" i="3"/>
  <c r="R201" i="3"/>
  <c r="R200" i="3"/>
  <c r="R199" i="3"/>
  <c r="R198" i="3"/>
  <c r="R197" i="3"/>
  <c r="R196" i="3"/>
  <c r="Q195" i="3"/>
  <c r="Q194" i="3"/>
  <c r="Q193" i="3"/>
  <c r="Q192" i="3"/>
  <c r="Q191" i="3"/>
  <c r="Q190" i="3"/>
  <c r="Q189" i="3"/>
  <c r="Q188" i="3"/>
  <c r="Q187" i="3"/>
  <c r="Q186" i="3"/>
  <c r="Q185" i="3"/>
  <c r="R183" i="3"/>
  <c r="R181" i="3"/>
  <c r="Q179" i="3"/>
  <c r="R177" i="3"/>
  <c r="R175" i="3"/>
  <c r="R173" i="3"/>
  <c r="Q171" i="3"/>
  <c r="R168" i="3"/>
  <c r="Q166" i="3"/>
  <c r="R164" i="3"/>
  <c r="Q162" i="3"/>
  <c r="R160" i="3"/>
  <c r="R158" i="3"/>
  <c r="R156" i="3"/>
  <c r="R154" i="3"/>
  <c r="Q152" i="3"/>
  <c r="Q151" i="3"/>
  <c r="Q150" i="3"/>
  <c r="R148" i="3"/>
  <c r="R146" i="3"/>
  <c r="R144" i="3"/>
  <c r="K143" i="3"/>
  <c r="R141" i="3"/>
  <c r="R138" i="3"/>
  <c r="R136" i="3"/>
  <c r="Q134" i="3"/>
  <c r="Q132" i="3"/>
  <c r="Q184" i="3"/>
  <c r="Q182" i="3"/>
  <c r="Q180" i="3"/>
  <c r="R178" i="3"/>
  <c r="Q176" i="3"/>
  <c r="R174" i="3"/>
  <c r="R172" i="3"/>
  <c r="Q170" i="3"/>
  <c r="R167" i="3"/>
  <c r="R165" i="3"/>
  <c r="Q163" i="3"/>
  <c r="Q161" i="3"/>
  <c r="Q159" i="3"/>
  <c r="R157" i="3"/>
  <c r="R155" i="3"/>
  <c r="Q153" i="3"/>
  <c r="Q149" i="3"/>
  <c r="Q147" i="3"/>
  <c r="Q145" i="3"/>
  <c r="R143" i="3"/>
  <c r="Q141" i="3"/>
  <c r="Q140" i="3"/>
  <c r="Q138" i="3"/>
  <c r="Q136" i="3"/>
  <c r="R134" i="3"/>
  <c r="R132" i="3"/>
  <c r="BK214" i="3"/>
  <c r="BK210" i="3"/>
  <c r="BK205" i="3"/>
  <c r="BK195" i="3"/>
  <c r="BK193" i="3"/>
  <c r="BK189" i="3"/>
  <c r="BK186" i="3"/>
  <c r="BK174" i="3"/>
  <c r="K166" i="3"/>
  <c r="BF166" i="3" s="1"/>
  <c r="K164" i="3"/>
  <c r="BF164" i="3" s="1"/>
  <c r="K161" i="3"/>
  <c r="BF161" i="3" s="1"/>
  <c r="BK159" i="3"/>
  <c r="BK155" i="3"/>
  <c r="BK153" i="3"/>
  <c r="BK137" i="3"/>
  <c r="BK133" i="3"/>
  <c r="BK218" i="3"/>
  <c r="BK201" i="3"/>
  <c r="BK198" i="3"/>
  <c r="BK190" i="3"/>
  <c r="BK184" i="3"/>
  <c r="BK181" i="3"/>
  <c r="BK177" i="3"/>
  <c r="K167" i="3"/>
  <c r="BF167" i="3" s="1"/>
  <c r="K152" i="3"/>
  <c r="BF152" i="3"/>
  <c r="K149" i="3"/>
  <c r="BF149" i="3"/>
  <c r="BK143" i="3"/>
  <c r="BK140" i="3"/>
  <c r="K132" i="3"/>
  <c r="BF132" i="3"/>
  <c r="Q181" i="4"/>
  <c r="R179" i="4"/>
  <c r="R178" i="4"/>
  <c r="Q176" i="4"/>
  <c r="R174" i="4"/>
  <c r="R171" i="4"/>
  <c r="R169" i="4"/>
  <c r="Q168" i="4"/>
  <c r="Q166" i="4"/>
  <c r="Q164" i="4"/>
  <c r="Q162" i="4"/>
  <c r="R160" i="4"/>
  <c r="Q158" i="4"/>
  <c r="Q156" i="4"/>
  <c r="Q154" i="4"/>
  <c r="R152" i="4"/>
  <c r="Q150" i="4"/>
  <c r="R148" i="4"/>
  <c r="Q146" i="4"/>
  <c r="R144" i="4"/>
  <c r="Q142" i="4"/>
  <c r="Q140" i="4"/>
  <c r="Q138" i="4"/>
  <c r="Q136" i="4"/>
  <c r="Q134" i="4"/>
  <c r="R132" i="4"/>
  <c r="Q130" i="4"/>
  <c r="R181" i="4"/>
  <c r="K180" i="4"/>
  <c r="R177" i="4"/>
  <c r="R175" i="4"/>
  <c r="R172" i="4"/>
  <c r="Q170" i="4"/>
  <c r="Q167" i="4"/>
  <c r="Q165" i="4"/>
  <c r="Q163" i="4"/>
  <c r="Q161" i="4"/>
  <c r="R159" i="4"/>
  <c r="R157" i="4"/>
  <c r="Q155" i="4"/>
  <c r="Q153" i="4"/>
  <c r="Q151" i="4"/>
  <c r="R149" i="4"/>
  <c r="Q147" i="4"/>
  <c r="Q145" i="4"/>
  <c r="R143" i="4"/>
  <c r="Q141" i="4"/>
  <c r="Q139" i="4"/>
  <c r="R137" i="4"/>
  <c r="R135" i="4"/>
  <c r="Q133" i="4"/>
  <c r="Q131" i="4"/>
  <c r="BK182" i="4"/>
  <c r="BK180" i="4"/>
  <c r="K178" i="4"/>
  <c r="BF178" i="4"/>
  <c r="K176" i="4"/>
  <c r="BF176" i="4"/>
  <c r="BK169" i="4"/>
  <c r="BK165" i="4"/>
  <c r="K163" i="4"/>
  <c r="BF163" i="4"/>
  <c r="BK159" i="4"/>
  <c r="BK154" i="4"/>
  <c r="K150" i="4"/>
  <c r="BF150" i="4"/>
  <c r="BK146" i="4"/>
  <c r="K138" i="4"/>
  <c r="BF138" i="4" s="1"/>
  <c r="BK135" i="4"/>
  <c r="BK130" i="4"/>
  <c r="BK170" i="4"/>
  <c r="BK166" i="4"/>
  <c r="BK160" i="4"/>
  <c r="BK157" i="4"/>
  <c r="BK153" i="4"/>
  <c r="BK149" i="4"/>
  <c r="BK145" i="4"/>
  <c r="BK133" i="4"/>
  <c r="R237" i="5"/>
  <c r="R236" i="5"/>
  <c r="R235" i="5"/>
  <c r="R234" i="5"/>
  <c r="Q230" i="5"/>
  <c r="Q228" i="5"/>
  <c r="Q226" i="5"/>
  <c r="Q224" i="5"/>
  <c r="R221" i="5"/>
  <c r="R219" i="5"/>
  <c r="R217" i="5"/>
  <c r="R215" i="5"/>
  <c r="R213" i="5"/>
  <c r="R211" i="5"/>
  <c r="R209" i="5"/>
  <c r="R207" i="5"/>
  <c r="Q206" i="5"/>
  <c r="Q205" i="5"/>
  <c r="Q203" i="5"/>
  <c r="Q201" i="5"/>
  <c r="R200" i="5"/>
  <c r="Q198" i="5"/>
  <c r="K197" i="5"/>
  <c r="Q193" i="5"/>
  <c r="Q190" i="5"/>
  <c r="R188" i="5"/>
  <c r="Q186" i="5"/>
  <c r="Q183" i="5"/>
  <c r="R181" i="5"/>
  <c r="Q179" i="5"/>
  <c r="Q177" i="5"/>
  <c r="R175" i="5"/>
  <c r="R173" i="5"/>
  <c r="Q171" i="5"/>
  <c r="R169" i="5"/>
  <c r="R166" i="5"/>
  <c r="Q164" i="5"/>
  <c r="Q162" i="5"/>
  <c r="R160" i="5"/>
  <c r="Q158" i="5"/>
  <c r="R155" i="5"/>
  <c r="Q153" i="5"/>
  <c r="Q151" i="5"/>
  <c r="Q148" i="5"/>
  <c r="Q147" i="5"/>
  <c r="R144" i="5"/>
  <c r="R143" i="5"/>
  <c r="R140" i="5"/>
  <c r="Q231" i="5"/>
  <c r="Q229" i="5"/>
  <c r="R227" i="5"/>
  <c r="Q225" i="5"/>
  <c r="R222" i="5"/>
  <c r="R220" i="5"/>
  <c r="Q218" i="5"/>
  <c r="Q216" i="5"/>
  <c r="Q214" i="5"/>
  <c r="Q212" i="5"/>
  <c r="Q210" i="5"/>
  <c r="Q208" i="5"/>
  <c r="Q204" i="5"/>
  <c r="Q202" i="5"/>
  <c r="Q200" i="5"/>
  <c r="Q197" i="5"/>
  <c r="R195" i="5"/>
  <c r="R193" i="5"/>
  <c r="Q192" i="5"/>
  <c r="R190" i="5"/>
  <c r="Q188" i="5"/>
  <c r="R186" i="5"/>
  <c r="R183" i="5"/>
  <c r="Q181" i="5"/>
  <c r="R179" i="5"/>
  <c r="R177" i="5"/>
  <c r="Q175" i="5"/>
  <c r="Q173" i="5"/>
  <c r="R171" i="5"/>
  <c r="Q169" i="5"/>
  <c r="Q168" i="5"/>
  <c r="Q167" i="5"/>
  <c r="R164" i="5"/>
  <c r="R162" i="5"/>
  <c r="Q160" i="5"/>
  <c r="R158" i="5"/>
  <c r="Q155" i="5"/>
  <c r="R153" i="5"/>
  <c r="R151" i="5"/>
  <c r="R148" i="5"/>
  <c r="Q144" i="5"/>
  <c r="Q142" i="5"/>
  <c r="Q140" i="5"/>
  <c r="BK237" i="5"/>
  <c r="BK215" i="5"/>
  <c r="K210" i="5"/>
  <c r="BF210" i="5"/>
  <c r="K209" i="5"/>
  <c r="BF209" i="5"/>
  <c r="K206" i="5"/>
  <c r="BF206" i="5" s="1"/>
  <c r="BK198" i="5"/>
  <c r="K193" i="5"/>
  <c r="BF193" i="5" s="1"/>
  <c r="K188" i="5"/>
  <c r="BF188" i="5"/>
  <c r="K181" i="5"/>
  <c r="BF181" i="5"/>
  <c r="BK157" i="5"/>
  <c r="K139" i="5"/>
  <c r="BF139" i="5"/>
  <c r="K228" i="5"/>
  <c r="BF228" i="5"/>
  <c r="BK225" i="5"/>
  <c r="BK219" i="5"/>
  <c r="BK216" i="5"/>
  <c r="BK212" i="5"/>
  <c r="BK204" i="5"/>
  <c r="BK195" i="5"/>
  <c r="K190" i="5"/>
  <c r="BF190" i="5"/>
  <c r="BK187" i="5"/>
  <c r="K177" i="5"/>
  <c r="BF177" i="5"/>
  <c r="K175" i="5"/>
  <c r="BF175" i="5"/>
  <c r="K172" i="5"/>
  <c r="BF172" i="5"/>
  <c r="BK166" i="5"/>
  <c r="BK160" i="5"/>
  <c r="BK155" i="5"/>
  <c r="K152" i="5"/>
  <c r="BF152" i="5" s="1"/>
  <c r="BK150" i="5"/>
  <c r="BK142" i="5"/>
  <c r="BK141" i="5"/>
  <c r="R169" i="6"/>
  <c r="R166" i="6"/>
  <c r="Q162" i="6"/>
  <c r="R160" i="6"/>
  <c r="R158" i="6"/>
  <c r="Q156" i="6"/>
  <c r="Q155" i="6"/>
  <c r="R153" i="6"/>
  <c r="R151" i="6"/>
  <c r="R149" i="6"/>
  <c r="R148" i="6"/>
  <c r="Q145" i="6"/>
  <c r="Q143" i="6"/>
  <c r="R140" i="6"/>
  <c r="R138" i="6"/>
  <c r="Q136" i="6"/>
  <c r="Q170" i="6"/>
  <c r="Q167" i="6"/>
  <c r="Q166" i="6"/>
  <c r="R164" i="6"/>
  <c r="R161" i="6"/>
  <c r="Q159" i="6"/>
  <c r="R157" i="6"/>
  <c r="R155" i="6"/>
  <c r="Q153" i="6"/>
  <c r="Q151" i="6"/>
  <c r="Q149" i="6"/>
  <c r="R146" i="6"/>
  <c r="Q144" i="6"/>
  <c r="R143" i="6"/>
  <c r="Q140" i="6"/>
  <c r="R137" i="6"/>
  <c r="R136" i="6"/>
  <c r="K164" i="6"/>
  <c r="BF164" i="6"/>
  <c r="BK161" i="6"/>
  <c r="BK159" i="6"/>
  <c r="BK157" i="6"/>
  <c r="BK155" i="6"/>
  <c r="BK151" i="6"/>
  <c r="K146" i="6"/>
  <c r="BF146" i="6"/>
  <c r="BK137" i="6"/>
  <c r="BK150" i="6"/>
  <c r="BK145" i="6"/>
  <c r="BK141" i="6"/>
  <c r="BK138" i="6"/>
  <c r="BK512" i="2" l="1"/>
  <c r="BK642" i="2"/>
  <c r="T150" i="2"/>
  <c r="X150" i="2"/>
  <c r="R150" i="2"/>
  <c r="J98" i="2"/>
  <c r="T166" i="2"/>
  <c r="X166" i="2"/>
  <c r="R166" i="2"/>
  <c r="J99" i="2"/>
  <c r="T185" i="2"/>
  <c r="X185" i="2"/>
  <c r="R185" i="2"/>
  <c r="J100" i="2"/>
  <c r="V232" i="2"/>
  <c r="Q232" i="2"/>
  <c r="I101" i="2"/>
  <c r="V260" i="2"/>
  <c r="Q260" i="2"/>
  <c r="I102" i="2" s="1"/>
  <c r="X339" i="2"/>
  <c r="Q339" i="2"/>
  <c r="I103" i="2"/>
  <c r="X447" i="2"/>
  <c r="R447" i="2"/>
  <c r="T476" i="2"/>
  <c r="X476" i="2"/>
  <c r="R476" i="2"/>
  <c r="J107" i="2"/>
  <c r="T483" i="2"/>
  <c r="T446" i="2" s="1"/>
  <c r="X483" i="2"/>
  <c r="R483" i="2"/>
  <c r="J108" i="2"/>
  <c r="T503" i="2"/>
  <c r="X503" i="2"/>
  <c r="R503" i="2"/>
  <c r="J109" i="2" s="1"/>
  <c r="T508" i="2"/>
  <c r="X508" i="2"/>
  <c r="R508" i="2"/>
  <c r="J110" i="2"/>
  <c r="T537" i="2"/>
  <c r="X537" i="2"/>
  <c r="R537" i="2"/>
  <c r="J111" i="2"/>
  <c r="T565" i="2"/>
  <c r="V565" i="2"/>
  <c r="R565" i="2"/>
  <c r="J112" i="2" s="1"/>
  <c r="T602" i="2"/>
  <c r="X602" i="2"/>
  <c r="R602" i="2"/>
  <c r="J113" i="2"/>
  <c r="T620" i="2"/>
  <c r="X620" i="2"/>
  <c r="R620" i="2"/>
  <c r="J114" i="2"/>
  <c r="T641" i="2"/>
  <c r="X641" i="2"/>
  <c r="R641" i="2"/>
  <c r="J115" i="2" s="1"/>
  <c r="T663" i="2"/>
  <c r="X663" i="2"/>
  <c r="R663" i="2"/>
  <c r="J116" i="2"/>
  <c r="T673" i="2"/>
  <c r="Q673" i="2"/>
  <c r="I117" i="2" s="1"/>
  <c r="BK679" i="2"/>
  <c r="K679" i="2"/>
  <c r="K118" i="2"/>
  <c r="V679" i="2"/>
  <c r="R679" i="2"/>
  <c r="J118" i="2"/>
  <c r="X129" i="4"/>
  <c r="Q129" i="4"/>
  <c r="X173" i="4"/>
  <c r="Q173" i="4"/>
  <c r="I98" i="4"/>
  <c r="T138" i="5"/>
  <c r="X138" i="5"/>
  <c r="R138" i="5"/>
  <c r="T145" i="5"/>
  <c r="Q145" i="5"/>
  <c r="I99" i="5" s="1"/>
  <c r="V149" i="5"/>
  <c r="Q149" i="5"/>
  <c r="I100" i="5" s="1"/>
  <c r="V156" i="5"/>
  <c r="Q156" i="5"/>
  <c r="I101" i="5"/>
  <c r="V185" i="5"/>
  <c r="Q185" i="5"/>
  <c r="I102" i="5"/>
  <c r="V194" i="5"/>
  <c r="Q194" i="5"/>
  <c r="I103" i="5" s="1"/>
  <c r="V223" i="5"/>
  <c r="Q223" i="5"/>
  <c r="I104" i="5" s="1"/>
  <c r="BK233" i="5"/>
  <c r="K233" i="5"/>
  <c r="K106" i="5"/>
  <c r="V233" i="5"/>
  <c r="V232" i="5"/>
  <c r="Q233" i="5"/>
  <c r="I106" i="5"/>
  <c r="V150" i="2"/>
  <c r="Q150" i="2"/>
  <c r="V166" i="2"/>
  <c r="Q166" i="2"/>
  <c r="I99" i="2" s="1"/>
  <c r="V185" i="2"/>
  <c r="Q185" i="2"/>
  <c r="I100" i="2"/>
  <c r="T232" i="2"/>
  <c r="X232" i="2"/>
  <c r="R232" i="2"/>
  <c r="J101" i="2"/>
  <c r="T260" i="2"/>
  <c r="X260" i="2"/>
  <c r="R260" i="2"/>
  <c r="J102" i="2"/>
  <c r="T339" i="2"/>
  <c r="V339" i="2"/>
  <c r="R339" i="2"/>
  <c r="J103" i="2"/>
  <c r="T447" i="2"/>
  <c r="V447" i="2"/>
  <c r="Q447" i="2"/>
  <c r="V476" i="2"/>
  <c r="Q476" i="2"/>
  <c r="I107" i="2" s="1"/>
  <c r="V483" i="2"/>
  <c r="Q483" i="2"/>
  <c r="I108" i="2"/>
  <c r="BK503" i="2"/>
  <c r="K503" i="2"/>
  <c r="K109" i="2" s="1"/>
  <c r="V503" i="2"/>
  <c r="Q503" i="2"/>
  <c r="I109" i="2"/>
  <c r="V508" i="2"/>
  <c r="Q508" i="2"/>
  <c r="I110" i="2"/>
  <c r="V537" i="2"/>
  <c r="Q537" i="2"/>
  <c r="I111" i="2"/>
  <c r="X565" i="2"/>
  <c r="Q565" i="2"/>
  <c r="I112" i="2" s="1"/>
  <c r="V602" i="2"/>
  <c r="Q602" i="2"/>
  <c r="I113" i="2"/>
  <c r="V620" i="2"/>
  <c r="Q620" i="2"/>
  <c r="I114" i="2"/>
  <c r="V641" i="2"/>
  <c r="Q641" i="2"/>
  <c r="I115" i="2"/>
  <c r="V663" i="2"/>
  <c r="Q663" i="2"/>
  <c r="I116" i="2" s="1"/>
  <c r="V673" i="2"/>
  <c r="X673" i="2"/>
  <c r="R673" i="2"/>
  <c r="J117" i="2"/>
  <c r="T679" i="2"/>
  <c r="X679" i="2"/>
  <c r="Q679" i="2"/>
  <c r="I118" i="2" s="1"/>
  <c r="T130" i="3"/>
  <c r="V130" i="3"/>
  <c r="X130" i="3"/>
  <c r="Q130" i="3"/>
  <c r="R130" i="3"/>
  <c r="T169" i="3"/>
  <c r="V169" i="3"/>
  <c r="X169" i="3"/>
  <c r="Q169" i="3"/>
  <c r="I98" i="3" s="1"/>
  <c r="R169" i="3"/>
  <c r="J98" i="3" s="1"/>
  <c r="BK209" i="3"/>
  <c r="K209" i="3"/>
  <c r="K99" i="3"/>
  <c r="T209" i="3"/>
  <c r="V209" i="3"/>
  <c r="X209" i="3"/>
  <c r="Q209" i="3"/>
  <c r="I99" i="3"/>
  <c r="R209" i="3"/>
  <c r="J99" i="3" s="1"/>
  <c r="T129" i="4"/>
  <c r="V129" i="4"/>
  <c r="R129" i="4"/>
  <c r="T173" i="4"/>
  <c r="V173" i="4"/>
  <c r="R173" i="4"/>
  <c r="J98" i="4" s="1"/>
  <c r="V138" i="5"/>
  <c r="Q138" i="5"/>
  <c r="Q137" i="5" s="1"/>
  <c r="BK145" i="5"/>
  <c r="K145" i="5"/>
  <c r="K99" i="5"/>
  <c r="V145" i="5"/>
  <c r="X145" i="5"/>
  <c r="R145" i="5"/>
  <c r="J99" i="5"/>
  <c r="T149" i="5"/>
  <c r="X149" i="5"/>
  <c r="R149" i="5"/>
  <c r="J100" i="5"/>
  <c r="T156" i="5"/>
  <c r="X156" i="5"/>
  <c r="R156" i="5"/>
  <c r="J101" i="5"/>
  <c r="T185" i="5"/>
  <c r="X185" i="5"/>
  <c r="R185" i="5"/>
  <c r="J102" i="5"/>
  <c r="T194" i="5"/>
  <c r="X194" i="5"/>
  <c r="R194" i="5"/>
  <c r="J103" i="5"/>
  <c r="T223" i="5"/>
  <c r="X223" i="5"/>
  <c r="R223" i="5"/>
  <c r="J104" i="5"/>
  <c r="T233" i="5"/>
  <c r="T232" i="5"/>
  <c r="X233" i="5"/>
  <c r="X232" i="5"/>
  <c r="R233" i="5"/>
  <c r="R232" i="5" s="1"/>
  <c r="J105" i="5" s="1"/>
  <c r="BK134" i="6"/>
  <c r="K134" i="6" s="1"/>
  <c r="K98" i="6" s="1"/>
  <c r="T134" i="6"/>
  <c r="V134" i="6"/>
  <c r="X134" i="6"/>
  <c r="Q134" i="6"/>
  <c r="R134" i="6"/>
  <c r="T142" i="6"/>
  <c r="V142" i="6"/>
  <c r="X142" i="6"/>
  <c r="Q142" i="6"/>
  <c r="I99" i="6"/>
  <c r="R142" i="6"/>
  <c r="J99" i="6"/>
  <c r="T147" i="6"/>
  <c r="V147" i="6"/>
  <c r="X147" i="6"/>
  <c r="Q147" i="6"/>
  <c r="I100" i="6"/>
  <c r="R147" i="6"/>
  <c r="J100" i="6"/>
  <c r="T163" i="6"/>
  <c r="V163" i="6"/>
  <c r="X163" i="6"/>
  <c r="Q163" i="6"/>
  <c r="I101" i="6"/>
  <c r="R163" i="6"/>
  <c r="J101" i="6"/>
  <c r="BK168" i="6"/>
  <c r="K168" i="6"/>
  <c r="K102" i="6"/>
  <c r="T168" i="6"/>
  <c r="V168" i="6"/>
  <c r="X168" i="6"/>
  <c r="Q168" i="6"/>
  <c r="I102" i="6"/>
  <c r="R168" i="6"/>
  <c r="J102" i="6"/>
  <c r="BK444" i="2"/>
  <c r="K444" i="2"/>
  <c r="K104" i="2" s="1"/>
  <c r="R444" i="2"/>
  <c r="J104" i="2"/>
  <c r="Q444" i="2"/>
  <c r="I104" i="2"/>
  <c r="F92" i="6"/>
  <c r="BF149" i="6"/>
  <c r="E85" i="6"/>
  <c r="J89" i="6"/>
  <c r="J92" i="6"/>
  <c r="F92" i="5"/>
  <c r="J130" i="5"/>
  <c r="J133" i="5"/>
  <c r="E85" i="5"/>
  <c r="BF197" i="5"/>
  <c r="J92" i="4"/>
  <c r="E118" i="4"/>
  <c r="J122" i="4"/>
  <c r="BF180" i="4"/>
  <c r="F92" i="4"/>
  <c r="J89" i="3"/>
  <c r="F92" i="3"/>
  <c r="J92" i="3"/>
  <c r="BF143" i="3"/>
  <c r="E85" i="3"/>
  <c r="E85" i="2"/>
  <c r="J89" i="2"/>
  <c r="F92" i="2"/>
  <c r="J145" i="2"/>
  <c r="BF512" i="2"/>
  <c r="BF544" i="2"/>
  <c r="BF698" i="2"/>
  <c r="BF197" i="2"/>
  <c r="BF385" i="2"/>
  <c r="BF642" i="2"/>
  <c r="BK261" i="2"/>
  <c r="K284" i="2"/>
  <c r="BF284" i="2"/>
  <c r="BK302" i="2"/>
  <c r="K331" i="2"/>
  <c r="BF331" i="2"/>
  <c r="K347" i="2"/>
  <c r="BF347" i="2" s="1"/>
  <c r="BK354" i="2"/>
  <c r="K358" i="2"/>
  <c r="BF358" i="2"/>
  <c r="K374" i="2"/>
  <c r="BF374" i="2"/>
  <c r="K392" i="2"/>
  <c r="BF392" i="2"/>
  <c r="K399" i="2"/>
  <c r="BF399" i="2"/>
  <c r="K410" i="2"/>
  <c r="BF410" i="2" s="1"/>
  <c r="BK429" i="2"/>
  <c r="K436" i="2"/>
  <c r="BF436" i="2" s="1"/>
  <c r="K443" i="2"/>
  <c r="BF443" i="2"/>
  <c r="K454" i="2"/>
  <c r="BF454" i="2" s="1"/>
  <c r="K464" i="2"/>
  <c r="BF464" i="2"/>
  <c r="K475" i="2"/>
  <c r="BF475" i="2"/>
  <c r="K484" i="2"/>
  <c r="BF484" i="2" s="1"/>
  <c r="K500" i="2"/>
  <c r="BF500" i="2" s="1"/>
  <c r="K507" i="2"/>
  <c r="BF507" i="2"/>
  <c r="K519" i="2"/>
  <c r="BF519" i="2" s="1"/>
  <c r="K535" i="2"/>
  <c r="BF535" i="2"/>
  <c r="K542" i="2"/>
  <c r="BF542" i="2"/>
  <c r="BK549" i="2"/>
  <c r="BK553" i="2"/>
  <c r="K557" i="2"/>
  <c r="BF557" i="2" s="1"/>
  <c r="K562" i="2"/>
  <c r="BF562" i="2"/>
  <c r="BK566" i="2"/>
  <c r="K581" i="2"/>
  <c r="BF581" i="2"/>
  <c r="K598" i="2"/>
  <c r="BF598" i="2"/>
  <c r="K612" i="2"/>
  <c r="BF612" i="2" s="1"/>
  <c r="K624" i="2"/>
  <c r="BF624" i="2"/>
  <c r="K633" i="2"/>
  <c r="BF633" i="2"/>
  <c r="K646" i="2"/>
  <c r="BF646" i="2"/>
  <c r="K655" i="2"/>
  <c r="BF655" i="2"/>
  <c r="BK664" i="2"/>
  <c r="K226" i="2"/>
  <c r="BF226" i="2"/>
  <c r="K275" i="2"/>
  <c r="BF275" i="2" s="1"/>
  <c r="K441" i="2"/>
  <c r="BF441" i="2" s="1"/>
  <c r="K506" i="2"/>
  <c r="BF506" i="2"/>
  <c r="K678" i="2"/>
  <c r="BF678" i="2" s="1"/>
  <c r="K686" i="2"/>
  <c r="BF686" i="2"/>
  <c r="K691" i="2"/>
  <c r="BF691" i="2"/>
  <c r="K693" i="2"/>
  <c r="BF693" i="2" s="1"/>
  <c r="K697" i="2"/>
  <c r="BF697" i="2" s="1"/>
  <c r="BK155" i="2"/>
  <c r="BK157" i="2"/>
  <c r="BK161" i="2"/>
  <c r="BK170" i="2"/>
  <c r="BK175" i="2"/>
  <c r="K182" i="2"/>
  <c r="BF182" i="2"/>
  <c r="BK189" i="2"/>
  <c r="K195" i="2"/>
  <c r="BF195" i="2" s="1"/>
  <c r="K198" i="2"/>
  <c r="BF198" i="2" s="1"/>
  <c r="K205" i="2"/>
  <c r="BF205" i="2"/>
  <c r="K209" i="2"/>
  <c r="BF209" i="2" s="1"/>
  <c r="K218" i="2"/>
  <c r="BF218" i="2"/>
  <c r="K223" i="2"/>
  <c r="BF223" i="2"/>
  <c r="K233" i="2"/>
  <c r="BF233" i="2"/>
  <c r="K239" i="2"/>
  <c r="BF239" i="2" s="1"/>
  <c r="BK245" i="2"/>
  <c r="BK247" i="2"/>
  <c r="K253" i="2"/>
  <c r="BF253" i="2" s="1"/>
  <c r="BK259" i="2"/>
  <c r="K269" i="2"/>
  <c r="BF269" i="2"/>
  <c r="BK294" i="2"/>
  <c r="K306" i="2"/>
  <c r="BF306" i="2"/>
  <c r="K327" i="2"/>
  <c r="BF327" i="2" s="1"/>
  <c r="BK344" i="2"/>
  <c r="K352" i="2"/>
  <c r="BF352" i="2"/>
  <c r="BK357" i="2"/>
  <c r="K365" i="2"/>
  <c r="BF365" i="2"/>
  <c r="BK377" i="2"/>
  <c r="K393" i="2"/>
  <c r="BF393" i="2" s="1"/>
  <c r="K409" i="2"/>
  <c r="BF409" i="2"/>
  <c r="K425" i="2"/>
  <c r="BF425" i="2"/>
  <c r="K433" i="2"/>
  <c r="BF433" i="2"/>
  <c r="BK437" i="2"/>
  <c r="K445" i="2"/>
  <c r="BF445" i="2"/>
  <c r="K457" i="2"/>
  <c r="BF457" i="2"/>
  <c r="BK463" i="2"/>
  <c r="BK477" i="2"/>
  <c r="K488" i="2"/>
  <c r="BF488" i="2" s="1"/>
  <c r="K501" i="2"/>
  <c r="BF501" i="2"/>
  <c r="BK509" i="2"/>
  <c r="BK532" i="2"/>
  <c r="K541" i="2"/>
  <c r="BF541" i="2"/>
  <c r="K545" i="2"/>
  <c r="BF545" i="2"/>
  <c r="BK551" i="2"/>
  <c r="K556" i="2"/>
  <c r="BF556" i="2"/>
  <c r="K559" i="2"/>
  <c r="BF559" i="2"/>
  <c r="K563" i="2"/>
  <c r="BF563" i="2"/>
  <c r="K578" i="2"/>
  <c r="BF578" i="2"/>
  <c r="BK584" i="2"/>
  <c r="K595" i="2"/>
  <c r="BF595" i="2"/>
  <c r="K609" i="2"/>
  <c r="BF609" i="2"/>
  <c r="BK621" i="2"/>
  <c r="BK620" i="2" s="1"/>
  <c r="K620" i="2" s="1"/>
  <c r="K114" i="2" s="1"/>
  <c r="BK630" i="2"/>
  <c r="K640" i="2"/>
  <c r="BF640" i="2"/>
  <c r="BK659" i="2"/>
  <c r="BK674" i="2"/>
  <c r="BK673" i="2"/>
  <c r="K673" i="2" s="1"/>
  <c r="K117" i="2" s="1"/>
  <c r="K236" i="2"/>
  <c r="BF236" i="2" s="1"/>
  <c r="K402" i="2"/>
  <c r="BF402" i="2"/>
  <c r="K572" i="2"/>
  <c r="BF572" i="2" s="1"/>
  <c r="K672" i="2"/>
  <c r="BF672" i="2"/>
  <c r="K682" i="2"/>
  <c r="BF682" i="2"/>
  <c r="K687" i="2"/>
  <c r="BF687" i="2"/>
  <c r="K690" i="2"/>
  <c r="BF690" i="2" s="1"/>
  <c r="K694" i="2"/>
  <c r="BF694" i="2"/>
  <c r="K700" i="2"/>
  <c r="BF700" i="2" s="1"/>
  <c r="K133" i="3"/>
  <c r="BF133" i="3"/>
  <c r="BK138" i="3"/>
  <c r="K142" i="3"/>
  <c r="BF142" i="3" s="1"/>
  <c r="K148" i="3"/>
  <c r="BF148" i="3"/>
  <c r="BK152" i="3"/>
  <c r="BK154" i="3"/>
  <c r="BK158" i="3"/>
  <c r="BK164" i="3"/>
  <c r="K170" i="3"/>
  <c r="BF170" i="3"/>
  <c r="BK173" i="3"/>
  <c r="BK179" i="3"/>
  <c r="K184" i="3"/>
  <c r="BF184" i="3" s="1"/>
  <c r="K147" i="3"/>
  <c r="BF147" i="3"/>
  <c r="K178" i="3"/>
  <c r="BF178" i="3"/>
  <c r="K188" i="3"/>
  <c r="BF188" i="3"/>
  <c r="K191" i="3"/>
  <c r="BF191" i="3"/>
  <c r="K195" i="3"/>
  <c r="BF195" i="3"/>
  <c r="K200" i="3"/>
  <c r="BF200" i="3" s="1"/>
  <c r="K204" i="3"/>
  <c r="BF204" i="3"/>
  <c r="K207" i="3"/>
  <c r="BF207" i="3"/>
  <c r="K213" i="3"/>
  <c r="BF213" i="3"/>
  <c r="K216" i="3"/>
  <c r="BF216" i="3"/>
  <c r="F37" i="2"/>
  <c r="BB95" i="1"/>
  <c r="F39" i="2"/>
  <c r="BD95" i="1" s="1"/>
  <c r="F40" i="2"/>
  <c r="BE95" i="1"/>
  <c r="K130" i="4"/>
  <c r="BF130" i="4"/>
  <c r="K131" i="4"/>
  <c r="BF131" i="4"/>
  <c r="K132" i="4"/>
  <c r="BF132" i="4"/>
  <c r="K133" i="4"/>
  <c r="BF133" i="4"/>
  <c r="K134" i="4"/>
  <c r="BF134" i="4" s="1"/>
  <c r="K135" i="4"/>
  <c r="BF135" i="4"/>
  <c r="BK136" i="4"/>
  <c r="BK137" i="4"/>
  <c r="BK138" i="4"/>
  <c r="BK139" i="4"/>
  <c r="BK140" i="4"/>
  <c r="K142" i="4"/>
  <c r="BF142" i="4"/>
  <c r="BK144" i="4"/>
  <c r="K146" i="4"/>
  <c r="BF146" i="4" s="1"/>
  <c r="K148" i="4"/>
  <c r="BF148" i="4"/>
  <c r="BK151" i="4"/>
  <c r="K153" i="4"/>
  <c r="BF153" i="4"/>
  <c r="K156" i="4"/>
  <c r="BF156" i="4" s="1"/>
  <c r="K158" i="4"/>
  <c r="BF158" i="4"/>
  <c r="K161" i="4"/>
  <c r="BF161" i="4"/>
  <c r="BK163" i="4"/>
  <c r="BK164" i="4"/>
  <c r="K166" i="4"/>
  <c r="BF166" i="4" s="1"/>
  <c r="K168" i="4"/>
  <c r="BF168" i="4"/>
  <c r="K172" i="4"/>
  <c r="BF172" i="4" s="1"/>
  <c r="K175" i="4"/>
  <c r="BF175" i="4"/>
  <c r="BK177" i="4"/>
  <c r="BK178" i="4"/>
  <c r="BK181" i="4"/>
  <c r="K160" i="4"/>
  <c r="BF160" i="4"/>
  <c r="F37" i="3"/>
  <c r="BB96" i="1"/>
  <c r="F41" i="3"/>
  <c r="BF96" i="1"/>
  <c r="F40" i="3"/>
  <c r="BE96" i="1"/>
  <c r="BK175" i="5"/>
  <c r="K182" i="5"/>
  <c r="BF182" i="5"/>
  <c r="BK188" i="5"/>
  <c r="BK190" i="5"/>
  <c r="K196" i="5"/>
  <c r="BF196" i="5" s="1"/>
  <c r="K201" i="5"/>
  <c r="BF201" i="5"/>
  <c r="BK205" i="5"/>
  <c r="K211" i="5"/>
  <c r="BF211" i="5"/>
  <c r="K214" i="5"/>
  <c r="BF214" i="5"/>
  <c r="K219" i="5"/>
  <c r="BF219" i="5" s="1"/>
  <c r="K224" i="5"/>
  <c r="BF224" i="5"/>
  <c r="BK227" i="5"/>
  <c r="K148" i="5"/>
  <c r="BF148" i="5"/>
  <c r="K192" i="5"/>
  <c r="BF192" i="5" s="1"/>
  <c r="K236" i="5"/>
  <c r="BF236" i="5"/>
  <c r="F37" i="4"/>
  <c r="BB97" i="1"/>
  <c r="BK139" i="5"/>
  <c r="BK138" i="5"/>
  <c r="K138" i="5"/>
  <c r="K98" i="5" s="1"/>
  <c r="K140" i="5"/>
  <c r="BF140" i="5"/>
  <c r="K141" i="5"/>
  <c r="BF141" i="5" s="1"/>
  <c r="K142" i="5"/>
  <c r="BF142" i="5"/>
  <c r="K143" i="5"/>
  <c r="BF143" i="5"/>
  <c r="K144" i="5"/>
  <c r="BF144" i="5"/>
  <c r="K146" i="5"/>
  <c r="BF146" i="5" s="1"/>
  <c r="K147" i="5"/>
  <c r="BF147" i="5"/>
  <c r="K150" i="5"/>
  <c r="BF150" i="5" s="1"/>
  <c r="K151" i="5"/>
  <c r="BF151" i="5"/>
  <c r="K155" i="5"/>
  <c r="BF155" i="5"/>
  <c r="K158" i="5"/>
  <c r="BF158" i="5"/>
  <c r="BK162" i="5"/>
  <c r="K165" i="5"/>
  <c r="BF165" i="5"/>
  <c r="BK172" i="5"/>
  <c r="K176" i="5"/>
  <c r="BF176" i="5" s="1"/>
  <c r="BK181" i="5"/>
  <c r="K187" i="5"/>
  <c r="BF187" i="5"/>
  <c r="K191" i="5"/>
  <c r="BF191" i="5" s="1"/>
  <c r="K198" i="5"/>
  <c r="BF198" i="5"/>
  <c r="K202" i="5"/>
  <c r="BF202" i="5"/>
  <c r="BK206" i="5"/>
  <c r="BK210" i="5"/>
  <c r="K215" i="5"/>
  <c r="BF215" i="5"/>
  <c r="K218" i="5"/>
  <c r="BF218" i="5"/>
  <c r="BK220" i="5"/>
  <c r="BK228" i="5"/>
  <c r="K234" i="5"/>
  <c r="BF234" i="5"/>
  <c r="K235" i="5"/>
  <c r="BF235" i="5"/>
  <c r="K37" i="4"/>
  <c r="AX97" i="1"/>
  <c r="F37" i="6"/>
  <c r="BB99" i="1"/>
  <c r="F40" i="6"/>
  <c r="BE99" i="1"/>
  <c r="K154" i="6"/>
  <c r="BF154" i="6" s="1"/>
  <c r="BK158" i="6"/>
  <c r="BK162" i="6"/>
  <c r="K167" i="6"/>
  <c r="BF167" i="6"/>
  <c r="F37" i="5"/>
  <c r="BB98" i="1"/>
  <c r="F40" i="5"/>
  <c r="BE98" i="1"/>
  <c r="K137" i="6"/>
  <c r="BF137" i="6"/>
  <c r="K143" i="6"/>
  <c r="BF143" i="6" s="1"/>
  <c r="BK148" i="6"/>
  <c r="K152" i="6"/>
  <c r="BF152" i="6" s="1"/>
  <c r="BK153" i="6"/>
  <c r="K159" i="6"/>
  <c r="BF159" i="6"/>
  <c r="BK164" i="6"/>
  <c r="K169" i="6"/>
  <c r="BF169" i="6"/>
  <c r="F41" i="5"/>
  <c r="BF98" i="1"/>
  <c r="K270" i="2"/>
  <c r="BF270" i="2"/>
  <c r="BK295" i="2"/>
  <c r="K313" i="2"/>
  <c r="BF313" i="2"/>
  <c r="K324" i="2"/>
  <c r="BF324" i="2"/>
  <c r="K340" i="2"/>
  <c r="BF340" i="2"/>
  <c r="BK349" i="2"/>
  <c r="BK356" i="2"/>
  <c r="K362" i="2"/>
  <c r="BF362" i="2" s="1"/>
  <c r="BK380" i="2"/>
  <c r="BK396" i="2"/>
  <c r="BK408" i="2"/>
  <c r="BK418" i="2"/>
  <c r="K434" i="2"/>
  <c r="BF434" i="2"/>
  <c r="BK440" i="2"/>
  <c r="BK448" i="2"/>
  <c r="BK460" i="2"/>
  <c r="BK474" i="2"/>
  <c r="BK480" i="2"/>
  <c r="BK491" i="2"/>
  <c r="BK483" i="2"/>
  <c r="K483" i="2"/>
  <c r="K108" i="2" s="1"/>
  <c r="K502" i="2"/>
  <c r="BF502" i="2"/>
  <c r="BK515" i="2"/>
  <c r="K529" i="2"/>
  <c r="BF529" i="2"/>
  <c r="K538" i="2"/>
  <c r="BF538" i="2"/>
  <c r="BK546" i="2"/>
  <c r="K552" i="2"/>
  <c r="BF552" i="2"/>
  <c r="K555" i="2"/>
  <c r="BF555" i="2" s="1"/>
  <c r="BK560" i="2"/>
  <c r="K564" i="2"/>
  <c r="BF564" i="2"/>
  <c r="K575" i="2"/>
  <c r="BF575" i="2"/>
  <c r="BK587" i="2"/>
  <c r="BK603" i="2"/>
  <c r="BK602" i="2" s="1"/>
  <c r="K602" i="2" s="1"/>
  <c r="K113" i="2" s="1"/>
  <c r="BK619" i="2"/>
  <c r="K628" i="2"/>
  <c r="BF628" i="2"/>
  <c r="K637" i="2"/>
  <c r="BF637" i="2"/>
  <c r="K652" i="2"/>
  <c r="BF652" i="2"/>
  <c r="BK660" i="2"/>
  <c r="K683" i="2"/>
  <c r="BF683" i="2"/>
  <c r="K699" i="2"/>
  <c r="BF699" i="2"/>
  <c r="K336" i="2"/>
  <c r="BF336" i="2" s="1"/>
  <c r="K505" i="2"/>
  <c r="BF505" i="2"/>
  <c r="K669" i="2"/>
  <c r="BF669" i="2" s="1"/>
  <c r="K681" i="2"/>
  <c r="BF681" i="2"/>
  <c r="K684" i="2"/>
  <c r="BF684" i="2"/>
  <c r="K688" i="2"/>
  <c r="BF688" i="2"/>
  <c r="K695" i="2"/>
  <c r="BF695" i="2" s="1"/>
  <c r="K151" i="2"/>
  <c r="BF151" i="2"/>
  <c r="BK156" i="2"/>
  <c r="BK158" i="2"/>
  <c r="K163" i="2"/>
  <c r="BF163" i="2"/>
  <c r="K167" i="2"/>
  <c r="BF167" i="2"/>
  <c r="BK178" i="2"/>
  <c r="K186" i="2"/>
  <c r="BF186" i="2"/>
  <c r="K192" i="2"/>
  <c r="BF192" i="2"/>
  <c r="BK196" i="2"/>
  <c r="K199" i="2"/>
  <c r="BF199" i="2" s="1"/>
  <c r="BK202" i="2"/>
  <c r="K206" i="2"/>
  <c r="BF206" i="2"/>
  <c r="BK214" i="2"/>
  <c r="BK219" i="2"/>
  <c r="K229" i="2"/>
  <c r="BF229" i="2"/>
  <c r="K238" i="2"/>
  <c r="BF238" i="2"/>
  <c r="K242" i="2"/>
  <c r="BF242" i="2"/>
  <c r="BK246" i="2"/>
  <c r="BK250" i="2"/>
  <c r="BK256" i="2"/>
  <c r="K265" i="2"/>
  <c r="BF265" i="2"/>
  <c r="K274" i="2"/>
  <c r="BF274" i="2"/>
  <c r="K299" i="2"/>
  <c r="BF299" i="2" s="1"/>
  <c r="BK318" i="2"/>
  <c r="BK335" i="2"/>
  <c r="BK348" i="2"/>
  <c r="K355" i="2"/>
  <c r="BF355" i="2"/>
  <c r="BK359" i="2"/>
  <c r="K371" i="2"/>
  <c r="BF371" i="2"/>
  <c r="BK388" i="2"/>
  <c r="K405" i="2"/>
  <c r="BF405" i="2"/>
  <c r="K413" i="2"/>
  <c r="BF413" i="2"/>
  <c r="K432" i="2"/>
  <c r="BF432" i="2"/>
  <c r="K435" i="2"/>
  <c r="BF435" i="2"/>
  <c r="K442" i="2"/>
  <c r="BF442" i="2"/>
  <c r="K451" i="2"/>
  <c r="BF451" i="2" s="1"/>
  <c r="K468" i="2"/>
  <c r="BF468" i="2"/>
  <c r="BK482" i="2"/>
  <c r="K494" i="2"/>
  <c r="BF494" i="2"/>
  <c r="K504" i="2"/>
  <c r="BF504" i="2" s="1"/>
  <c r="K518" i="2"/>
  <c r="BF518" i="2"/>
  <c r="BK536" i="2"/>
  <c r="K543" i="2"/>
  <c r="BF543" i="2" s="1"/>
  <c r="BK547" i="2"/>
  <c r="K554" i="2"/>
  <c r="BF554" i="2" s="1"/>
  <c r="BK558" i="2"/>
  <c r="BK561" i="2"/>
  <c r="K569" i="2"/>
  <c r="BF569" i="2" s="1"/>
  <c r="BK591" i="2"/>
  <c r="BK601" i="2"/>
  <c r="K616" i="2"/>
  <c r="BF616" i="2"/>
  <c r="K627" i="2"/>
  <c r="BF627" i="2"/>
  <c r="K636" i="2"/>
  <c r="BF636" i="2" s="1"/>
  <c r="K649" i="2"/>
  <c r="BF649" i="2"/>
  <c r="K662" i="2"/>
  <c r="BF662" i="2" s="1"/>
  <c r="K701" i="2"/>
  <c r="BF701" i="2"/>
  <c r="K309" i="2"/>
  <c r="BF309" i="2"/>
  <c r="K487" i="2"/>
  <c r="BF487" i="2"/>
  <c r="K658" i="2"/>
  <c r="BF658" i="2" s="1"/>
  <c r="K680" i="2"/>
  <c r="BF680" i="2"/>
  <c r="K685" i="2"/>
  <c r="BF685" i="2" s="1"/>
  <c r="K689" i="2"/>
  <c r="BF689" i="2"/>
  <c r="K692" i="2"/>
  <c r="BF692" i="2"/>
  <c r="K696" i="2"/>
  <c r="BF696" i="2"/>
  <c r="K131" i="3"/>
  <c r="BF131" i="3" s="1"/>
  <c r="BK135" i="3"/>
  <c r="K140" i="3"/>
  <c r="BF140" i="3"/>
  <c r="BK145" i="3"/>
  <c r="BK150" i="3"/>
  <c r="BK156" i="3"/>
  <c r="BK161" i="3"/>
  <c r="BK167" i="3"/>
  <c r="K171" i="3"/>
  <c r="BF171" i="3"/>
  <c r="K176" i="3"/>
  <c r="BF176" i="3" s="1"/>
  <c r="K182" i="3"/>
  <c r="BF182" i="3"/>
  <c r="K141" i="3"/>
  <c r="BF141" i="3" s="1"/>
  <c r="K163" i="3"/>
  <c r="BF163" i="3"/>
  <c r="K185" i="3"/>
  <c r="BF185" i="3"/>
  <c r="K190" i="3"/>
  <c r="BF190" i="3"/>
  <c r="K193" i="3"/>
  <c r="BF193" i="3" s="1"/>
  <c r="K197" i="3"/>
  <c r="BF197" i="3"/>
  <c r="K202" i="3"/>
  <c r="BF202" i="3" s="1"/>
  <c r="K205" i="3"/>
  <c r="BF205" i="3"/>
  <c r="K210" i="3"/>
  <c r="BF210" i="3"/>
  <c r="K215" i="3"/>
  <c r="BF215" i="3"/>
  <c r="K218" i="3"/>
  <c r="BF218" i="3" s="1"/>
  <c r="K37" i="2"/>
  <c r="AX95" i="1"/>
  <c r="BK132" i="3"/>
  <c r="BK134" i="3"/>
  <c r="BK136" i="3"/>
  <c r="K137" i="3"/>
  <c r="BF137" i="3"/>
  <c r="K139" i="3"/>
  <c r="BF139" i="3" s="1"/>
  <c r="BK144" i="3"/>
  <c r="K146" i="3"/>
  <c r="BF146" i="3" s="1"/>
  <c r="BK149" i="3"/>
  <c r="BK151" i="3"/>
  <c r="K153" i="3"/>
  <c r="BF153" i="3" s="1"/>
  <c r="K155" i="3"/>
  <c r="BF155" i="3"/>
  <c r="K157" i="3"/>
  <c r="BF157" i="3"/>
  <c r="K159" i="3"/>
  <c r="BF159" i="3"/>
  <c r="K162" i="3"/>
  <c r="BF162" i="3" s="1"/>
  <c r="K165" i="3"/>
  <c r="BF165" i="3"/>
  <c r="BK166" i="3"/>
  <c r="BK168" i="3"/>
  <c r="BK172" i="3"/>
  <c r="K175" i="3"/>
  <c r="BF175" i="3"/>
  <c r="K177" i="3"/>
  <c r="BF177" i="3" s="1"/>
  <c r="BK180" i="3"/>
  <c r="K183" i="3"/>
  <c r="BF183" i="3" s="1"/>
  <c r="K160" i="3"/>
  <c r="BF160" i="3"/>
  <c r="K174" i="3"/>
  <c r="BF174" i="3" s="1"/>
  <c r="K181" i="3"/>
  <c r="BF181" i="3"/>
  <c r="K186" i="3"/>
  <c r="BF186" i="3"/>
  <c r="K187" i="3"/>
  <c r="BF187" i="3"/>
  <c r="K189" i="3"/>
  <c r="BF189" i="3" s="1"/>
  <c r="K192" i="3"/>
  <c r="BF192" i="3"/>
  <c r="K194" i="3"/>
  <c r="BF194" i="3" s="1"/>
  <c r="K196" i="3"/>
  <c r="BF196" i="3"/>
  <c r="K198" i="3"/>
  <c r="BF198" i="3"/>
  <c r="K199" i="3"/>
  <c r="BF199" i="3"/>
  <c r="K201" i="3"/>
  <c r="BF201" i="3" s="1"/>
  <c r="K203" i="3"/>
  <c r="BF203" i="3"/>
  <c r="K206" i="3"/>
  <c r="BF206" i="3" s="1"/>
  <c r="K208" i="3"/>
  <c r="BF208" i="3"/>
  <c r="K211" i="3"/>
  <c r="BF211" i="3"/>
  <c r="K212" i="3"/>
  <c r="BF212" i="3"/>
  <c r="K214" i="3"/>
  <c r="BF214" i="3" s="1"/>
  <c r="K217" i="3"/>
  <c r="BF217" i="3"/>
  <c r="K219" i="3"/>
  <c r="BF219" i="3" s="1"/>
  <c r="F41" i="2"/>
  <c r="BF95" i="1"/>
  <c r="BK141" i="4"/>
  <c r="K143" i="4"/>
  <c r="BF143" i="4" s="1"/>
  <c r="K145" i="4"/>
  <c r="BF145" i="4"/>
  <c r="BK147" i="4"/>
  <c r="BK150" i="4"/>
  <c r="K152" i="4"/>
  <c r="BF152" i="4"/>
  <c r="K154" i="4"/>
  <c r="BF154" i="4"/>
  <c r="K155" i="4"/>
  <c r="BF155" i="4"/>
  <c r="K157" i="4"/>
  <c r="BF157" i="4" s="1"/>
  <c r="K159" i="4"/>
  <c r="BF159" i="4"/>
  <c r="BK162" i="4"/>
  <c r="K165" i="4"/>
  <c r="BF165" i="4"/>
  <c r="BK167" i="4"/>
  <c r="K169" i="4"/>
  <c r="BF169" i="4"/>
  <c r="K171" i="4"/>
  <c r="BF171" i="4"/>
  <c r="K174" i="4"/>
  <c r="BF174" i="4" s="1"/>
  <c r="BK176" i="4"/>
  <c r="K179" i="4"/>
  <c r="BF179" i="4" s="1"/>
  <c r="K182" i="4"/>
  <c r="BF182" i="4"/>
  <c r="K149" i="4"/>
  <c r="BF149" i="4" s="1"/>
  <c r="K170" i="4"/>
  <c r="BF170" i="4"/>
  <c r="K37" i="3"/>
  <c r="AX96" i="1"/>
  <c r="F39" i="3"/>
  <c r="BD96" i="1" s="1"/>
  <c r="BK152" i="5"/>
  <c r="K154" i="5"/>
  <c r="BF154" i="5"/>
  <c r="K157" i="5"/>
  <c r="BF157" i="5"/>
  <c r="K159" i="5"/>
  <c r="BF159" i="5"/>
  <c r="K161" i="5"/>
  <c r="BF161" i="5"/>
  <c r="BK163" i="5"/>
  <c r="K166" i="5"/>
  <c r="BF166" i="5"/>
  <c r="BK168" i="5"/>
  <c r="K169" i="5"/>
  <c r="BF169" i="5"/>
  <c r="K171" i="5"/>
  <c r="BF171" i="5"/>
  <c r="BK173" i="5"/>
  <c r="BK177" i="5"/>
  <c r="K180" i="5"/>
  <c r="BF180" i="5"/>
  <c r="BK186" i="5"/>
  <c r="BK193" i="5"/>
  <c r="K199" i="5"/>
  <c r="BF199" i="5"/>
  <c r="K203" i="5"/>
  <c r="BF203" i="5"/>
  <c r="K207" i="5"/>
  <c r="BF207" i="5"/>
  <c r="BK209" i="5"/>
  <c r="K212" i="5"/>
  <c r="BF212" i="5"/>
  <c r="K216" i="5"/>
  <c r="BF216" i="5"/>
  <c r="BK221" i="5"/>
  <c r="K225" i="5"/>
  <c r="BF225" i="5"/>
  <c r="K230" i="5"/>
  <c r="BF230" i="5"/>
  <c r="K178" i="5"/>
  <c r="BF178" i="5"/>
  <c r="K231" i="5"/>
  <c r="BF231" i="5"/>
  <c r="F40" i="4"/>
  <c r="BE97" i="1"/>
  <c r="F41" i="4"/>
  <c r="BF97" i="1" s="1"/>
  <c r="BK153" i="5"/>
  <c r="K160" i="5"/>
  <c r="BF160" i="5" s="1"/>
  <c r="BK164" i="5"/>
  <c r="K167" i="5"/>
  <c r="BF167" i="5"/>
  <c r="BK170" i="5"/>
  <c r="BK174" i="5"/>
  <c r="BK179" i="5"/>
  <c r="BK184" i="5"/>
  <c r="K189" i="5"/>
  <c r="BF189" i="5" s="1"/>
  <c r="K195" i="5"/>
  <c r="BF195" i="5"/>
  <c r="BK200" i="5"/>
  <c r="K204" i="5"/>
  <c r="BF204" i="5"/>
  <c r="K208" i="5"/>
  <c r="BF208" i="5" s="1"/>
  <c r="K213" i="5"/>
  <c r="BF213" i="5"/>
  <c r="K217" i="5"/>
  <c r="BF217" i="5"/>
  <c r="K222" i="5"/>
  <c r="BF222" i="5" s="1"/>
  <c r="BK226" i="5"/>
  <c r="K229" i="5"/>
  <c r="BF229" i="5"/>
  <c r="K183" i="5"/>
  <c r="BF183" i="5"/>
  <c r="K237" i="5"/>
  <c r="BF237" i="5"/>
  <c r="F39" i="4"/>
  <c r="BD97" i="1"/>
  <c r="F39" i="6"/>
  <c r="BD99" i="1" s="1"/>
  <c r="K139" i="6"/>
  <c r="BF139" i="6"/>
  <c r="K141" i="6"/>
  <c r="BF141" i="6"/>
  <c r="BK144" i="6"/>
  <c r="BK146" i="6"/>
  <c r="K151" i="6"/>
  <c r="BF151" i="6"/>
  <c r="BK156" i="6"/>
  <c r="K160" i="6"/>
  <c r="BF160" i="6"/>
  <c r="BK165" i="6"/>
  <c r="K170" i="6"/>
  <c r="BF170" i="6"/>
  <c r="K37" i="5"/>
  <c r="AX98" i="1"/>
  <c r="K37" i="6"/>
  <c r="AX99" i="1"/>
  <c r="F41" i="6"/>
  <c r="BF99" i="1"/>
  <c r="K135" i="6"/>
  <c r="BF135" i="6"/>
  <c r="K136" i="6"/>
  <c r="BF136" i="6" s="1"/>
  <c r="K138" i="6"/>
  <c r="BF138" i="6"/>
  <c r="K140" i="6"/>
  <c r="BF140" i="6"/>
  <c r="K145" i="6"/>
  <c r="BF145" i="6"/>
  <c r="K150" i="6"/>
  <c r="BF150" i="6"/>
  <c r="K155" i="6"/>
  <c r="BF155" i="6"/>
  <c r="K157" i="6"/>
  <c r="BF157" i="6" s="1"/>
  <c r="K161" i="6"/>
  <c r="BF161" i="6"/>
  <c r="K166" i="6"/>
  <c r="BF166" i="6"/>
  <c r="F39" i="5"/>
  <c r="BD98" i="1"/>
  <c r="R128" i="4" l="1"/>
  <c r="J96" i="4" s="1"/>
  <c r="K32" i="4" s="1"/>
  <c r="AT97" i="1" s="1"/>
  <c r="Q133" i="6"/>
  <c r="Q132" i="6"/>
  <c r="I96" i="6" s="1"/>
  <c r="K31" i="6" s="1"/>
  <c r="AS99" i="1" s="1"/>
  <c r="X133" i="6"/>
  <c r="X132" i="6" s="1"/>
  <c r="V137" i="5"/>
  <c r="V136" i="5"/>
  <c r="V128" i="4"/>
  <c r="Q129" i="3"/>
  <c r="I96" i="3" s="1"/>
  <c r="K31" i="3" s="1"/>
  <c r="AS96" i="1" s="1"/>
  <c r="V129" i="3"/>
  <c r="Q446" i="2"/>
  <c r="I105" i="2"/>
  <c r="Q149" i="2"/>
  <c r="Q148" i="2" s="1"/>
  <c r="I96" i="2" s="1"/>
  <c r="K31" i="2" s="1"/>
  <c r="AS95" i="1" s="1"/>
  <c r="X137" i="5"/>
  <c r="X136" i="5" s="1"/>
  <c r="Q128" i="4"/>
  <c r="I96" i="4"/>
  <c r="K31" i="4"/>
  <c r="AS97" i="1" s="1"/>
  <c r="X149" i="2"/>
  <c r="R133" i="6"/>
  <c r="R132" i="6" s="1"/>
  <c r="J96" i="6" s="1"/>
  <c r="K32" i="6" s="1"/>
  <c r="AT99" i="1" s="1"/>
  <c r="V133" i="6"/>
  <c r="V132" i="6"/>
  <c r="T133" i="6"/>
  <c r="T132" i="6"/>
  <c r="AW99" i="1"/>
  <c r="T128" i="4"/>
  <c r="AW97" i="1"/>
  <c r="R129" i="3"/>
  <c r="J96" i="3" s="1"/>
  <c r="K32" i="3" s="1"/>
  <c r="AT96" i="1" s="1"/>
  <c r="X129" i="3"/>
  <c r="T129" i="3"/>
  <c r="AW96" i="1"/>
  <c r="V446" i="2"/>
  <c r="V149" i="2"/>
  <c r="V148" i="2" s="1"/>
  <c r="R137" i="5"/>
  <c r="R136" i="5"/>
  <c r="J96" i="5"/>
  <c r="K32" i="5" s="1"/>
  <c r="AT98" i="1" s="1"/>
  <c r="T137" i="5"/>
  <c r="T136" i="5"/>
  <c r="AW98" i="1"/>
  <c r="X128" i="4"/>
  <c r="R446" i="2"/>
  <c r="J105" i="2"/>
  <c r="X446" i="2"/>
  <c r="T149" i="2"/>
  <c r="T148" i="2"/>
  <c r="AW95" i="1"/>
  <c r="BK663" i="2"/>
  <c r="K663" i="2"/>
  <c r="K116" i="2"/>
  <c r="I98" i="2"/>
  <c r="R149" i="2"/>
  <c r="J97" i="2"/>
  <c r="J97" i="3"/>
  <c r="I97" i="5"/>
  <c r="I98" i="5"/>
  <c r="J106" i="5"/>
  <c r="Q232" i="5"/>
  <c r="I105" i="5"/>
  <c r="I98" i="6"/>
  <c r="I106" i="2"/>
  <c r="J106" i="2"/>
  <c r="I97" i="3"/>
  <c r="I97" i="4"/>
  <c r="J97" i="4"/>
  <c r="J98" i="5"/>
  <c r="BK232" i="5"/>
  <c r="K232" i="5"/>
  <c r="K105" i="5"/>
  <c r="J98" i="6"/>
  <c r="BK260" i="2"/>
  <c r="K260" i="2" s="1"/>
  <c r="K102" i="2" s="1"/>
  <c r="BK339" i="2"/>
  <c r="K339" i="2"/>
  <c r="K103" i="2"/>
  <c r="BK447" i="2"/>
  <c r="K447" i="2" s="1"/>
  <c r="K106" i="2" s="1"/>
  <c r="BK129" i="4"/>
  <c r="K129" i="4"/>
  <c r="K97" i="4"/>
  <c r="BK173" i="4"/>
  <c r="K173" i="4" s="1"/>
  <c r="K98" i="4" s="1"/>
  <c r="BK149" i="5"/>
  <c r="K149" i="5"/>
  <c r="K100" i="5"/>
  <c r="BK156" i="5"/>
  <c r="K156" i="5" s="1"/>
  <c r="K101" i="5" s="1"/>
  <c r="BK185" i="5"/>
  <c r="K185" i="5"/>
  <c r="K102" i="5"/>
  <c r="BK194" i="5"/>
  <c r="K194" i="5" s="1"/>
  <c r="K103" i="5" s="1"/>
  <c r="BK223" i="5"/>
  <c r="K223" i="5"/>
  <c r="K104" i="5"/>
  <c r="BK150" i="2"/>
  <c r="K150" i="2" s="1"/>
  <c r="K98" i="2" s="1"/>
  <c r="BK166" i="2"/>
  <c r="K166" i="2"/>
  <c r="K99" i="2"/>
  <c r="BK185" i="2"/>
  <c r="K185" i="2" s="1"/>
  <c r="K100" i="2" s="1"/>
  <c r="BK232" i="2"/>
  <c r="K232" i="2"/>
  <c r="K101" i="2"/>
  <c r="BK476" i="2"/>
  <c r="K476" i="2" s="1"/>
  <c r="K107" i="2" s="1"/>
  <c r="BK508" i="2"/>
  <c r="K508" i="2"/>
  <c r="K110" i="2"/>
  <c r="BK537" i="2"/>
  <c r="K537" i="2" s="1"/>
  <c r="K111" i="2" s="1"/>
  <c r="BK565" i="2"/>
  <c r="K565" i="2"/>
  <c r="K112" i="2"/>
  <c r="BK641" i="2"/>
  <c r="K641" i="2" s="1"/>
  <c r="K115" i="2" s="1"/>
  <c r="BK130" i="3"/>
  <c r="BK169" i="3"/>
  <c r="BK129" i="3" s="1"/>
  <c r="K129" i="3" s="1"/>
  <c r="K96" i="3" s="1"/>
  <c r="K169" i="3"/>
  <c r="K98" i="3"/>
  <c r="BK142" i="6"/>
  <c r="K142" i="6"/>
  <c r="K99" i="6" s="1"/>
  <c r="BK147" i="6"/>
  <c r="K147" i="6"/>
  <c r="K100" i="6"/>
  <c r="BK163" i="6"/>
  <c r="K163" i="6"/>
  <c r="K101" i="6" s="1"/>
  <c r="BE94" i="1"/>
  <c r="BA94" i="1"/>
  <c r="BB94" i="1"/>
  <c r="W29" i="1"/>
  <c r="BF94" i="1"/>
  <c r="W33" i="1" s="1"/>
  <c r="BD94" i="1"/>
  <c r="AZ94" i="1"/>
  <c r="K30" i="3" l="1"/>
  <c r="K108" i="3" s="1"/>
  <c r="K102" i="3" s="1"/>
  <c r="K110" i="3" s="1"/>
  <c r="X148" i="2"/>
  <c r="BK137" i="5"/>
  <c r="K137" i="5"/>
  <c r="K97" i="5"/>
  <c r="BK133" i="6"/>
  <c r="K133" i="6"/>
  <c r="K97" i="6"/>
  <c r="Q136" i="5"/>
  <c r="I96" i="5" s="1"/>
  <c r="K31" i="5" s="1"/>
  <c r="AS98" i="1" s="1"/>
  <c r="AS94" i="1" s="1"/>
  <c r="I97" i="2"/>
  <c r="R148" i="2"/>
  <c r="J96" i="2"/>
  <c r="K32" i="2"/>
  <c r="AT95" i="1"/>
  <c r="AT94" i="1" s="1"/>
  <c r="BK149" i="2"/>
  <c r="K149" i="2"/>
  <c r="K97" i="2"/>
  <c r="BK128" i="4"/>
  <c r="K128" i="4" s="1"/>
  <c r="K96" i="4" s="1"/>
  <c r="I97" i="6"/>
  <c r="BK446" i="2"/>
  <c r="K446" i="2"/>
  <c r="K105" i="2"/>
  <c r="J97" i="5"/>
  <c r="K130" i="3"/>
  <c r="K97" i="3"/>
  <c r="J97" i="6"/>
  <c r="AW94" i="1"/>
  <c r="W31" i="1"/>
  <c r="AX94" i="1"/>
  <c r="AK29" i="1" s="1"/>
  <c r="W32" i="1"/>
  <c r="K30" i="4" l="1"/>
  <c r="K107" i="4" s="1"/>
  <c r="K101" i="4" s="1"/>
  <c r="K109" i="4" s="1"/>
  <c r="K33" i="3"/>
  <c r="K34" i="3" s="1"/>
  <c r="AG96" i="1" s="1"/>
  <c r="BF108" i="3"/>
  <c r="BK148" i="2"/>
  <c r="K148" i="2"/>
  <c r="K96" i="2"/>
  <c r="K30" i="2"/>
  <c r="K127" i="2" s="1"/>
  <c r="BF127" i="2" s="1"/>
  <c r="K38" i="2" s="1"/>
  <c r="AY95" i="1" s="1"/>
  <c r="AV95" i="1" s="1"/>
  <c r="K33" i="4"/>
  <c r="BK132" i="6"/>
  <c r="K132" i="6"/>
  <c r="K96" i="6" s="1"/>
  <c r="K30" i="6" s="1"/>
  <c r="K111" i="6" s="1"/>
  <c r="BF111" i="6" s="1"/>
  <c r="F38" i="6" s="1"/>
  <c r="BC99" i="1" s="1"/>
  <c r="BF107" i="4"/>
  <c r="F38" i="4" s="1"/>
  <c r="BC97" i="1" s="1"/>
  <c r="BK136" i="5"/>
  <c r="K136" i="5"/>
  <c r="K96" i="5"/>
  <c r="K30" i="5"/>
  <c r="K115" i="5" s="1"/>
  <c r="K109" i="5" s="1"/>
  <c r="K33" i="5" s="1"/>
  <c r="K34" i="5" s="1"/>
  <c r="AG98" i="1" s="1"/>
  <c r="K34" i="4"/>
  <c r="AG97" i="1" s="1"/>
  <c r="K38" i="3" l="1"/>
  <c r="AY96" i="1" s="1"/>
  <c r="AV96" i="1" s="1"/>
  <c r="AN96" i="1" s="1"/>
  <c r="F38" i="3"/>
  <c r="BC96" i="1" s="1"/>
  <c r="BF115" i="5"/>
  <c r="K38" i="4"/>
  <c r="AY97" i="1"/>
  <c r="AV97" i="1"/>
  <c r="K38" i="6"/>
  <c r="AY99" i="1"/>
  <c r="AV99" i="1"/>
  <c r="K117" i="5"/>
  <c r="K105" i="6"/>
  <c r="K113" i="6"/>
  <c r="K121" i="2"/>
  <c r="K129" i="2" s="1"/>
  <c r="K38" i="5"/>
  <c r="AY98" i="1"/>
  <c r="AV98" i="1"/>
  <c r="F38" i="2"/>
  <c r="BC95" i="1" s="1"/>
  <c r="K43" i="3" l="1"/>
  <c r="K33" i="6"/>
  <c r="K33" i="2"/>
  <c r="K43" i="4"/>
  <c r="K43" i="5"/>
  <c r="AN98" i="1"/>
  <c r="AN97" i="1"/>
  <c r="K34" i="6"/>
  <c r="AG99" i="1" s="1"/>
  <c r="AN99" i="1" s="1"/>
  <c r="K34" i="2"/>
  <c r="AG95" i="1" s="1"/>
  <c r="AN95" i="1" s="1"/>
  <c r="F38" i="5"/>
  <c r="BC98" i="1" s="1"/>
  <c r="BC94" i="1" s="1"/>
  <c r="AY94" i="1" s="1"/>
  <c r="AK30" i="1" s="1"/>
  <c r="K43" i="2" l="1"/>
  <c r="K43" i="6"/>
  <c r="AG94" i="1"/>
  <c r="AK26" i="1" s="1"/>
  <c r="AV94" i="1"/>
  <c r="W30" i="1"/>
  <c r="AN94" i="1" l="1"/>
  <c r="AK35" i="1"/>
</calcChain>
</file>

<file path=xl/sharedStrings.xml><?xml version="1.0" encoding="utf-8"?>
<sst xmlns="http://schemas.openxmlformats.org/spreadsheetml/2006/main" count="10810" uniqueCount="1706">
  <si>
    <t>Export Komplet</t>
  </si>
  <si>
    <t/>
  </si>
  <si>
    <t>2.0</t>
  </si>
  <si>
    <t>ZAMOK</t>
  </si>
  <si>
    <t>False</t>
  </si>
  <si>
    <t>True</t>
  </si>
  <si>
    <t>{0071acef-b564-4638-b5ba-06d02de019a3}</t>
  </si>
  <si>
    <t>0,001</t>
  </si>
  <si>
    <t>23</t>
  </si>
  <si>
    <t>REKAPITULÁCIA STAVBY</t>
  </si>
  <si>
    <t>v ---  nižšie sa nachádzajú doplnkové a pomocné údaje k zostavám  --- v</t>
  </si>
  <si>
    <t>Návod na vyplnenie</t>
  </si>
  <si>
    <t>Kód:</t>
  </si>
  <si>
    <t>SO-01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</si>
  <si>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</si>
  <si>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</si>
  <si>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Suhrnny vykaz-vymer SO 01 - marec 2025</t>
  </si>
  <si>
    <t>JKSO:</t>
  </si>
  <si>
    <t>ČS:</t>
  </si>
  <si>
    <t>Miesto:</t>
  </si>
  <si>
    <t>Poltár, Rovňany</t>
  </si>
  <si>
    <t>Dátum:</t>
  </si>
  <si>
    <t>1. 3. 2025</t>
  </si>
  <si>
    <t>Objednávateľ:</t>
  </si>
  <si>
    <t>IČO:</t>
  </si>
  <si>
    <t>Banskobystrický samosprávny kraj</t>
  </si>
  <si>
    <t>IČ DPH:</t>
  </si>
  <si>
    <t>Zhotoviteľ:</t>
  </si>
  <si>
    <t>Vyplň údaj</t>
  </si>
  <si>
    <t>Projektant:</t>
  </si>
  <si>
    <t>D&amp;T Solutions, s.r.o., Magnezitárska 2/A, Košice</t>
  </si>
  <si>
    <t>0,01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</si>
  <si>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</si>
  <si>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</si>
  <si>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</si>
  <si>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</si>
  <si>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</si>
  <si>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</si>
  <si>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</si>
  <si>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</si>
  <si>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</si>
  <si>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</si>
  <si>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</si>
  <si>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</si>
  <si>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</si>
  <si>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</si>
  <si>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</si>
  <si>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</si>
  <si>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</si>
  <si>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</si>
  <si>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</si>
  <si>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</si>
  <si>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</si>
  <si>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</si>
  <si>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</si>
  <si>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</si>
  <si>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</si>
  <si>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</si>
  <si>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</si>
  <si>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</si>
  <si>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</si>
  <si>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</si>
  <si>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</si>
  <si>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</si>
  <si>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</si>
  <si>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</si>
  <si>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</si>
  <si>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</si>
  <si>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</si>
  <si>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</si>
  <si>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</si>
  <si>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</si>
  <si>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</si>
  <si>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</si>
  <si>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</si>
  <si>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</si>
  <si>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</si>
  <si>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</si>
  <si>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</si>
  <si>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</si>
  <si>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</si>
  <si>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</si>
  <si>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ASR</t>
  </si>
  <si>
    <t>Architektonicko-stavebna cast</t>
  </si>
  <si>
    <t>STA</t>
  </si>
  <si>
    <t>1</t>
  </si>
  <si>
    <t>{e26a7665-dcfc-422f-8fea-cfe52b7be62b}</t>
  </si>
  <si>
    <t>ELI</t>
  </si>
  <si>
    <t>Elektroinstalacia a osvetlenie</t>
  </si>
  <si>
    <t>{06b7d58b-faee-4033-a38b-c64405ce6151}</t>
  </si>
  <si>
    <t>BLZ</t>
  </si>
  <si>
    <t>Bleskozvod</t>
  </si>
  <si>
    <t>{58a70935-ef37-4346-b1fe-0e73558e23af}</t>
  </si>
  <si>
    <t>UK</t>
  </si>
  <si>
    <t>Vykurovanie</t>
  </si>
  <si>
    <t>{0ca9ab4c-4034-41c3-9158-282757f1522f}</t>
  </si>
  <si>
    <t>MaR</t>
  </si>
  <si>
    <t>{2b88eab2-8122-4ba3-ae20-2a64fd1b3b30}</t>
  </si>
  <si>
    <t>KRYCÍ LIST ROZPOČTU</t>
  </si>
  <si>
    <t>Objekt:</t>
  </si>
  <si>
    <t>ASR - Architektonicko-stavebna cast</t>
  </si>
  <si>
    <t>Náklady z rozpočtu</t>
  </si>
  <si>
    <t>Materiál</t>
  </si>
  <si>
    <t>Montáž</t>
  </si>
  <si>
    <t>Ostatné náklady</t>
  </si>
  <si>
    <t>REKAPITULÁCIA ROZPOČTU</t>
  </si>
  <si>
    <t>Kód dielu - Popis</t>
  </si>
  <si>
    <t>Materiál [EUR]</t>
  </si>
  <si>
    <t>Montáž [EUR]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</si>
  <si>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</si>
  <si>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</si>
  <si>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</si>
  <si>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</si>
  <si>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</si>
  <si>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</si>
  <si>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</si>
  <si>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</si>
  <si>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</si>
  <si>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</si>
  <si>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</si>
  <si>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</si>
  <si>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</si>
  <si>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</si>
  <si>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</si>
  <si>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725 - Zdravotechnika - zariaďovacie predmety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</si>
  <si>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</si>
  <si>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</si>
  <si>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</si>
  <si>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</si>
  <si>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</si>
  <si>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</si>
  <si>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</si>
  <si>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784 - Maľby</t>
  </si>
  <si>
    <t>D1 - Zdravotechnika - zariaďovacie predmety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</si>
  <si>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</si>
  <si>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</si>
  <si>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</si>
  <si>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</si>
  <si>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</si>
  <si>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</si>
  <si>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</si>
  <si>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</si>
  <si>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</si>
  <si>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</si>
  <si>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</si>
  <si>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</si>
  <si>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</si>
  <si>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</si>
  <si>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</si>
  <si>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</si>
  <si>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</si>
  <si>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</si>
  <si>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</si>
  <si>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</si>
  <si>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</si>
  <si>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</si>
  <si>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</si>
  <si>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</si>
  <si>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</si>
  <si>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</si>
  <si>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</si>
  <si>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</si>
  <si>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</si>
  <si>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</si>
  <si>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</si>
  <si>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</si>
  <si>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130201001.S</t>
  </si>
  <si>
    <t>Hĺbenie jám a rýh v obmedzenom (zastavanom) priestore do 30 m3 - ručne v hornine 3</t>
  </si>
  <si>
    <t>m3</t>
  </si>
  <si>
    <t>4</t>
  </si>
  <si>
    <t>VV</t>
  </si>
  <si>
    <t>12,64*1,45+0,2*2,05*2,05"pre výťahovú šachtu"</t>
  </si>
  <si>
    <t>0,3*0,885*(1,5-0,15)+1,99*0,99+10,213*0,99+11,99*0,89+1,98*0,61"pre zníženú časť a základy"</t>
  </si>
  <si>
    <t>Súčet</t>
  </si>
  <si>
    <t>161101501.S</t>
  </si>
  <si>
    <t>Zvislé premiestnenie výkopku nosením bez naloženia, avšak s vyprázdnením nádoby, na hromady alebo do dopr. prostriedku, na každých i začatých 3 m výšky z horniny 1 až 4</t>
  </si>
  <si>
    <t>3</t>
  </si>
  <si>
    <t>162201102.S</t>
  </si>
  <si>
    <t>Vodorovné premiestnenie výkopku za sucha pre všetky druhy dopravných prostriedkov bez naloženia výkopu, avšak so zložením bez rozhrnutia z horniny 1 až 4 na vzdialenosť nad 20 do 50 m</t>
  </si>
  <si>
    <t>6</t>
  </si>
  <si>
    <t>162301102.S</t>
  </si>
  <si>
    <t>Vodorovné premiestnenie výkopku za sucha pre všetky druhy dopravných prostriedkov bez naloženia výkopu, avšak so zložením bez rozhrnutia po spevnenej ceste, z horniny 1 až 4 v množstve do 100 m3 na vzdialenosť nad 500 do 1000 m</t>
  </si>
  <si>
    <t>8</t>
  </si>
  <si>
    <t>5</t>
  </si>
  <si>
    <t>162501105.S</t>
  </si>
  <si>
    <t>Vodorovné premiestnenie výkopku za sucha pre všetky druhy dopravných prostriedkov bez naloženia výkopu, avšak so zložením bez rozhrnutia po spevnenej ceste, z horniny 1 až 4 v množstve do 100 m3 na vzdialenosť príplatok k cene za k.ď. i začatých 1000 m</t>
  </si>
  <si>
    <t>10</t>
  </si>
  <si>
    <t>43,487*30 "Prepočítané koeficientom množstva</t>
  </si>
  <si>
    <t>211</t>
  </si>
  <si>
    <t>171101104.S</t>
  </si>
  <si>
    <t>Uloženie sypaniny do násypu  súdržnej horniny s mierou zhutnenia nad 100 do 102 % podľa Proctor-Standard</t>
  </si>
  <si>
    <t>668430372</t>
  </si>
  <si>
    <t>(4,45+2,25)*1"zásypy okolo výťahovej šachty, hutniť po vrstvách 250 mm!"</t>
  </si>
  <si>
    <t>171209002.S</t>
  </si>
  <si>
    <t>Poplatok za skládku stavebného odpadu (17) zemina a kamenivo (17 05) ostatné (O) (17 05 04, 06)</t>
  </si>
  <si>
    <t>t</t>
  </si>
  <si>
    <t>12</t>
  </si>
  <si>
    <t>43,487*1,87</t>
  </si>
  <si>
    <t>Zakladanie</t>
  </si>
  <si>
    <t>7</t>
  </si>
  <si>
    <t>271573001.S</t>
  </si>
  <si>
    <t>Násyp pod základové konštrukcie so zhutnením zo štrkopiesku fr. 0-32 mm</t>
  </si>
  <si>
    <t>14</t>
  </si>
  <si>
    <t>(10,21+5,26)*0,15+0,2*(11,98+14,91)</t>
  </si>
  <si>
    <t>273321312.S</t>
  </si>
  <si>
    <t>Betón základových dosiek (bez výstuže) železový tr.C 20/25</t>
  </si>
  <si>
    <t>16</t>
  </si>
  <si>
    <t>(34,55-3,21)*0,15+5,88*0,15+7,19*0,15+3,21*0,3"podkladné betóny a zákl.dosky chodba, prepojenie existujúcich a nových podkl.betónov"</t>
  </si>
  <si>
    <t>2,05*2,05*0,3"zákl.doska pre výť.šachtu"</t>
  </si>
  <si>
    <t>0,33*1,3"betón pre schodisko"</t>
  </si>
  <si>
    <t>9</t>
  </si>
  <si>
    <t>273362422.S</t>
  </si>
  <si>
    <t>Výstuž základových dosiek zo zváraných sietí z drôtov typu KARI BSt 500,  priemer drôtu 6/6 mm, veľkosť oka 150x150 mm</t>
  </si>
  <si>
    <t>m2</t>
  </si>
  <si>
    <t>18</t>
  </si>
  <si>
    <t>((34,55-3,21)*2+5,88*2+7,19*2+3,21*2)*1,15</t>
  </si>
  <si>
    <t>273362441.S</t>
  </si>
  <si>
    <t>Výstuž základových dosiek zo zváraných sietí z drôtov typu KARI BSt 500,  priemer drôtu 8/8 mm, veľkosť oka 100x100 mm</t>
  </si>
  <si>
    <t>20</t>
  </si>
  <si>
    <t>(2,05+0,6)*(2,05+0,6)*2"pre výťahovú šachtu"</t>
  </si>
  <si>
    <t>"výstuž predbežná-odhadovaná, presný typ až po nbávrhu dodávateľskej dokumentácie výťahu!"</t>
  </si>
  <si>
    <t>11</t>
  </si>
  <si>
    <t>274313612.S</t>
  </si>
  <si>
    <t>Betón základových pásov  prostý tr.C 20/25</t>
  </si>
  <si>
    <t>22</t>
  </si>
  <si>
    <t>(0,3*(4,44)*0,66+4,44*0,3*1,3+1,2*0,5*0,66+0,3*(1+4,355)*0,84)*1,05</t>
  </si>
  <si>
    <t>Zvislé a kompletné konštrukcie</t>
  </si>
  <si>
    <t>311275831.S</t>
  </si>
  <si>
    <t>Murivo nosné (m2) z pórobetónových tvárnic veľkoformátových pevnosti do P3, s objemovou hmotnosťou do 450 kg/m3 hladkých na maltu pre tenké škáry hrúbky muriva 375 mm</t>
  </si>
  <si>
    <t>24</t>
  </si>
  <si>
    <t>1,8*1,45*0,5+1,8*1,5*0,5+0,75*0,5*2,6+0,95*0,5*2,6</t>
  </si>
  <si>
    <t>13</t>
  </si>
  <si>
    <t>317160313.S</t>
  </si>
  <si>
    <t>Keramický preklad nosný osadený do maltového lôžka šírky 70 mm, výšky 238 mm, dĺžky 1500 mm</t>
  </si>
  <si>
    <t>ks</t>
  </si>
  <si>
    <t>26</t>
  </si>
  <si>
    <t>6+6+6+6"nad otvormi z chodby 2.02 do 2.09, 2.11, z chodby 2.22 do 2.23, z chodby 1.03 do 1.06"</t>
  </si>
  <si>
    <t>317160318.S</t>
  </si>
  <si>
    <t>Keramický preklad nosný osadený do maltového lôžka šírky 70 mm, výšky 238 mm, dĺžky 2750 mm</t>
  </si>
  <si>
    <t>28</t>
  </si>
  <si>
    <t>6"pri výťahu"</t>
  </si>
  <si>
    <t>15</t>
  </si>
  <si>
    <t>317161121.S</t>
  </si>
  <si>
    <t>Pórobetónový preklad nenosný osadený do tenkého maltového lôžka šírky 100 mm, výšky 250 mm, dĺžky 1000 mm</t>
  </si>
  <si>
    <t>30</t>
  </si>
  <si>
    <t>317161124.S</t>
  </si>
  <si>
    <t>Pórobetónový preklad nenosný osadený do tenkého maltového lôžka šírky 100 mm, výšky 250 mm, dĺžky 2000 mm</t>
  </si>
  <si>
    <t>32</t>
  </si>
  <si>
    <t>17</t>
  </si>
  <si>
    <t>317161131.S</t>
  </si>
  <si>
    <t>Pórobetónový preklad nenosný osadený do tenkého maltového lôžka šírky 125 mm, výšky 250 mm, dĺžky 1000 mm</t>
  </si>
  <si>
    <t>34</t>
  </si>
  <si>
    <t>317161132.S</t>
  </si>
  <si>
    <t>Pórobetónový preklad nenosný osadený do tenkého maltového lôžka šírky 125 mm, výšky 250 mm, dĺžky 1200 mm</t>
  </si>
  <si>
    <t>36</t>
  </si>
  <si>
    <t>19</t>
  </si>
  <si>
    <t>317321411.S</t>
  </si>
  <si>
    <t>Betón prekladov železový (bez výstuže) tr.C 25/30</t>
  </si>
  <si>
    <t>38</t>
  </si>
  <si>
    <t>0,45*0,3*(2,75+2,9)</t>
  </si>
  <si>
    <t>317351107.S</t>
  </si>
  <si>
    <t>Debnenie prekladov vrátane podpornej konštrukcie vo výške do 4m nepremenného alebo premenného prierezu alebo pri tvare zalomenom pôdorysne alebo nárysne zhotovenie</t>
  </si>
  <si>
    <t>40</t>
  </si>
  <si>
    <t>0,45*(2,25+2,4)+0,5*(2,75*2+2,9*2)"pre preklady MP1, MP2"</t>
  </si>
  <si>
    <t>21</t>
  </si>
  <si>
    <t>317351108.S</t>
  </si>
  <si>
    <t>Debnenie prekladov vrátane podpornej konštrukcie vo výške do 4m nepremenného alebo premenného prierezu alebo pri tvare zalomenom pôdorysne alebo nárysne odstránenie</t>
  </si>
  <si>
    <t>42</t>
  </si>
  <si>
    <t>317361821.S</t>
  </si>
  <si>
    <t>Výstuž prekladov z betonárskej ocele B500 (10 505)</t>
  </si>
  <si>
    <t>44</t>
  </si>
  <si>
    <t>0,082"pre preklady MP1 a MP2"</t>
  </si>
  <si>
    <t>341321410.S</t>
  </si>
  <si>
    <t>Betón stien a priečok železový (bez výstuže) tr. C 25/30</t>
  </si>
  <si>
    <t>46</t>
  </si>
  <si>
    <t>(4,2025-2,7225)*8,2"žb steny výťahu"</t>
  </si>
  <si>
    <t>-0,2*1,26*2,28*2"odpočítané otvory"</t>
  </si>
  <si>
    <t>"presný typ betónu, tvar, hrúbku podľa dodávatelskej dokumentácie výťahu !"</t>
  </si>
  <si>
    <t>341351105.S</t>
  </si>
  <si>
    <t>Debnenie zvislé alebo šikmé (odklonené) pôdorysné priame alebo zalomené stien a priečok vo voľnom priestranstve, vo voľných alebo zapažených jamách, ryhách, šachtách, vrátane prípadných vzpier obojstranné za každú stranu zhotovenie-dielce</t>
  </si>
  <si>
    <t>48</t>
  </si>
  <si>
    <t>8,1*(6,6+8,2)-1,26*2,28*4"steny výťahovej šachty, vnútorná časť + vonk."</t>
  </si>
  <si>
    <t>0,2*(1,26*4+2,28*4)"ostenia a nadpražia stien výťahovej šachty"</t>
  </si>
  <si>
    <t>25</t>
  </si>
  <si>
    <t>341351106.S</t>
  </si>
  <si>
    <t>Debnenie zvislé alebo šikmé (odklonené) pôdorysné priame alebo zalomené stien a priečok vo voľnom priestranstve, vo voľných alebo zapažených jamách, ryhách, šachtách, vrátane prípadných vzpier obojstranné za každú stranu odstránenie-dielce</t>
  </si>
  <si>
    <t>50</t>
  </si>
  <si>
    <t>341361821.S</t>
  </si>
  <si>
    <t>Výstuž stien a priečok, zvislých alebo odklonených od kolmice, rovných alebo oblých, z betonárskej ocele B500 (10 505)</t>
  </si>
  <si>
    <t>52</t>
  </si>
  <si>
    <t>10,987*0,040"výstuž stien výťahovej šachty, predpoklad 40kg/m3"</t>
  </si>
  <si>
    <t>"množstvo vo výkaze je orientačné, presné množstvo bude určené podľa dielenskej alebo realizačnej dokumentácie výťahu!"</t>
  </si>
  <si>
    <t>27</t>
  </si>
  <si>
    <t>342272031.S</t>
  </si>
  <si>
    <t>Priečky z pórobetónových tvárnic s objemovou hmotnosťou do 600 kg/m3 hladkých na maltu pre tenké škáry hrúbky muriva 100 mm</t>
  </si>
  <si>
    <t>54</t>
  </si>
  <si>
    <t>4,45*2,75-0,6*2*3</t>
  </si>
  <si>
    <t>342272041.S</t>
  </si>
  <si>
    <t>Priečky z pórobetónových tvárnic s objemovou hmotnosťou do 600 kg/m3 hladkých na maltu pre tenké škáry hrúbky muriva 125 mm</t>
  </si>
  <si>
    <t>56</t>
  </si>
  <si>
    <t>2,155*2,75+1,2*2,75-0,8*2-0,6*2+1,7*2,75+1*2*2+4,45*2,75*2+4,45*3*2,75+2,75*(1,4+1,55+0,75)-0,6*2-0,8*2</t>
  </si>
  <si>
    <t>29</t>
  </si>
  <si>
    <t>342272051.S</t>
  </si>
  <si>
    <t>Priečky z pórobetónových tvárnic s objemovou hmotnosťou do 600 kg/m3 hladkých na maltu pre tenké škáry hrúbky muriva 150 mm</t>
  </si>
  <si>
    <t>58</t>
  </si>
  <si>
    <t>0,7*2</t>
  </si>
  <si>
    <t>Vodorovné konštrukcie</t>
  </si>
  <si>
    <t>411321414.S</t>
  </si>
  <si>
    <t>Betón stropov doskových a trámových, bez ohľadu na tvar a funkčnosť, železový (bez výstuže) tr.C 25/30</t>
  </si>
  <si>
    <t>60</t>
  </si>
  <si>
    <t>2,05*2,05*0,1"strop výťahovej šachty"</t>
  </si>
  <si>
    <t>216</t>
  </si>
  <si>
    <t>411354177.S</t>
  </si>
  <si>
    <t>Podporná konštrukcia stropov výšky do 4 m pre zaťaženie do 30 kPa zhotovenie</t>
  </si>
  <si>
    <t>357577846</t>
  </si>
  <si>
    <t>2*2,5*2</t>
  </si>
  <si>
    <t>217</t>
  </si>
  <si>
    <t>411354178.S</t>
  </si>
  <si>
    <t>Podporná konštrukcia stropov výšky do 4 m pre zaťaženie do 30 kPa odstránenie</t>
  </si>
  <si>
    <t>-437886057</t>
  </si>
  <si>
    <t>31</t>
  </si>
  <si>
    <t>411361821.S</t>
  </si>
  <si>
    <t>Výstuž stropov doskových a trámových, bez rozdielu tvaru a uloženia z betonárskej ocele B500 (10 505)</t>
  </si>
  <si>
    <t>62</t>
  </si>
  <si>
    <t>2,05*2,05*0,025"množstvo výstuže je predkladané. bude upresnené podľa dokumentácie dodávateľa výťahu!"</t>
  </si>
  <si>
    <t>411351101.S</t>
  </si>
  <si>
    <t>Debnenie bez podpernej konštrukcie stropov doskových, balkónových alebo plošných konzol plné, rovné, popr. s nábehmi zhotovenie-dielce</t>
  </si>
  <si>
    <t>64</t>
  </si>
  <si>
    <t>2,05*2,05+0,5*(2,05*4)</t>
  </si>
  <si>
    <t>33</t>
  </si>
  <si>
    <t>411351102.S</t>
  </si>
  <si>
    <t>Debnenie bez podpernej konštrukcie stropov doskových, balkónových alebo plošných konzol plné, rovné, popr. s nábehmi odstránenie-dielce</t>
  </si>
  <si>
    <t>66</t>
  </si>
  <si>
    <t>411354171.S</t>
  </si>
  <si>
    <t>Podporná konštrukcia stropov výšky do 4 m so zosilnením dna debnenia na výmeru m2 pôdorysu pre zaťaženie betónovou zmesou a výstužou do 5 kPa zhotovenie</t>
  </si>
  <si>
    <t>68</t>
  </si>
  <si>
    <t>35</t>
  </si>
  <si>
    <t>411354181.S.1</t>
  </si>
  <si>
    <t>Príplatok za podpornú konštrukciu krížovo spevnenú pre výšku nad 4 m, na výmeru m2 pôdorysu pre zaťaženie betónovou zmesou a výstužou do 5 kPa zhotovenie</t>
  </si>
  <si>
    <t>70</t>
  </si>
  <si>
    <t>2,05*2,05</t>
  </si>
  <si>
    <t>430321414.S</t>
  </si>
  <si>
    <t>Betón schodiskových konštrukcií - stupňov, schodníc, ramien podest s nosníkmi- železový (bez výstuže) tr.C 25/30</t>
  </si>
  <si>
    <t>72</t>
  </si>
  <si>
    <t>1,14+1,4</t>
  </si>
  <si>
    <t>37</t>
  </si>
  <si>
    <t>430361821.S</t>
  </si>
  <si>
    <t>Výstuž schodiskových konštrukcií (stupňov, schodníc, ramien, podest s nosníkmi) z betonárskej ocele B500 (10 505)</t>
  </si>
  <si>
    <t>74</t>
  </si>
  <si>
    <t>0,259</t>
  </si>
  <si>
    <t>431351121.S</t>
  </si>
  <si>
    <t>Debnenie - vrátane podpernej konštrukcie do 4 m výšky - podest a podstupňových dosiek pôdorysne priamočiarych zhotovenie</t>
  </si>
  <si>
    <t>76</t>
  </si>
  <si>
    <t>1,2*(4,05+5)+0,159*1,2*23+1,5+1,7</t>
  </si>
  <si>
    <t>39</t>
  </si>
  <si>
    <t>431351122.S</t>
  </si>
  <si>
    <t>Debnenie - vrátane podpernej konštrukcie do 4 m výšky - podest a podstupňových dosiek pôdorysne priamočiarych odstránenie</t>
  </si>
  <si>
    <t>78</t>
  </si>
  <si>
    <t>Úpravy povrchov, podlahy, osadenie</t>
  </si>
  <si>
    <t>610991111.S</t>
  </si>
  <si>
    <t>Zakrývanie výplní vnútorných okenných otvorov, predmetov a konštrukcií, ktoré sa zhotovujú pred úpravami povrchu, a obalenie osadených dverných zárubní pred znečistením pri úpravách povrchu nástrekom plastický lepivých) maltovín vrátane neskoršieho  odkry</t>
  </si>
  <si>
    <t>80</t>
  </si>
  <si>
    <t>1,1*(470,34+464,11)"podlaha"</t>
  </si>
  <si>
    <t>(1,76*1,5*(15+23)+0,8*2,69+1*2,69+0,6*0,6*3+1,8*2,95+1,87*2,35+1,955*2,96+0,45*1,14*4+0,78*0,74+1,04*2+0,6*0,6*2+1*2,1+1,16*2,1+1*2,1)*1,1</t>
  </si>
  <si>
    <t>41</t>
  </si>
  <si>
    <t>611401918.S</t>
  </si>
  <si>
    <t>Navlhčenie podkladu pod vnútorné omietky stropov nasiakavého</t>
  </si>
  <si>
    <t>82</t>
  </si>
  <si>
    <t>(12,00+26,05+34,07+10,66+4,95+32,76+13,89+36,65+32,41+5,85+3,44+1,61+1,32+6,69+4,24+2,18+6,74+49,22)</t>
  </si>
  <si>
    <t>(470,34)</t>
  </si>
  <si>
    <t>611411121.S</t>
  </si>
  <si>
    <t>Cementovanie vnútorných povrchov stropov a podhľadov schodiskových konštrukcií(náterom) mliekom z bežného šedého cementu</t>
  </si>
  <si>
    <t>84</t>
  </si>
  <si>
    <t>43</t>
  </si>
  <si>
    <t>611460242.S</t>
  </si>
  <si>
    <t>Vnútorná omietka stropov zo suchých zmesí vápennocementová jadrová (hrubá) hr. 15 mm</t>
  </si>
  <si>
    <t>86</t>
  </si>
  <si>
    <t>(12,00+26,05+34,07+10,66+4,95+32,76+13,89+36,65+32,41+5,85+3,44+1,61+1,32+6,69+4,24+2,18+6,74+49,22)*0,3"1.np, 30% po obití"</t>
  </si>
  <si>
    <t>(470,34)*0,3"2.np, 30 % plochy po obití vnútornej omietky nesúdržnej"</t>
  </si>
  <si>
    <t>611460385.S</t>
  </si>
  <si>
    <t>Vnútorná omietka stropov zo suchých zmesí vápennocementová štuková (jemná) hr. 5 mm</t>
  </si>
  <si>
    <t>88</t>
  </si>
  <si>
    <t>45</t>
  </si>
  <si>
    <t>612411121.S</t>
  </si>
  <si>
    <t>Cementovanie vnútorných povrchov stien (náterom) mliekom z bežného šedého cementu</t>
  </si>
  <si>
    <t>90</t>
  </si>
  <si>
    <t>2,75*(13,68+25,390+23,48+14,28+32,85+25,84+8,9+23,65+15,15+12,08+8,71+5,91)"1.np"</t>
  </si>
  <si>
    <t>(2,75-2,1)*(10,64+4,66+5,08+7,508+9,74)-(1,75*1,45*7+0,45*1,14*4+1,04*2+0,78*0,74+1,955+2,96+1,8*2,95)</t>
  </si>
  <si>
    <t>-0,9*2,55*10*2-2,7*2,29*2-2,4*2,8+0,4*(1,75*7+1,45*2*7+1,955+2,96*2+0,46*4+0,78+1,04+0,74*2+1,14*2*4)+0,5*(2,7+2,29*2)</t>
  </si>
  <si>
    <t>(2,75-2,1)*(4,7+5+9,53+11,28+5,28+5,33+3,61+11,04)"2.np"</t>
  </si>
  <si>
    <t>2,75*(18,1+21,6+21,42+15,46+13,4+7+30,4+23,04+78,4+13,7+25,37+23,5+21,46+22,16+22+18)"2.np"</t>
  </si>
  <si>
    <t>-(1,78*1,5*20+0,795*1,48*2+0,8*2,69+1*2,69+0,6*1*3)-(0,8*2*4+0,9*2,5*2*20+0,7*2*2+0,6*2*4)+0,5*2,5*2*21"2.np"</t>
  </si>
  <si>
    <t>0,4*(1,76*21+1,5*2*21+0,8+1+0,6*3+2,69*4+1*6)</t>
  </si>
  <si>
    <t>612460242.S</t>
  </si>
  <si>
    <t>Vnútorná omietka stien zo suchých zmesí vápennocementová jadrová (hrubá) hr. 15 mm</t>
  </si>
  <si>
    <t>92</t>
  </si>
  <si>
    <t>1531,331*0,3"30%opravy po obití omietky"</t>
  </si>
  <si>
    <t>47*0,5"parapety"</t>
  </si>
  <si>
    <t>(1,78*2+1,45*2+1,76*2+1,45*2)*0,5"opravy po búraní okien"</t>
  </si>
  <si>
    <t>30*(1,78*2+1,5*2)*0,5+(0,6*8+0,78*2+0,74*2+0,8*2+2,7*2+1*2+2,7*2+0,6*6+1*6)*0,5"A4 opravy po búraní okien"</t>
  </si>
  <si>
    <t>(1,9*2+2,35*2+1,04*2+2,1*2+1*2+2,05*2+1,2*2+2,1*2)"A5, opravy po A5"</t>
  </si>
  <si>
    <t>0,5*(2,7+2,3*2+1+2,5*2+0,9+2,5*2+0,9+2,5*2+0,8*2,5*2)"pre vnút. dvere opravy"</t>
  </si>
  <si>
    <t>0,25*(0,8+2*2+0,6+2*2+(0,6+2*2)*3+0,8+2*2+0,8+2*2+0,8+2*2+0,6+2*2)"pre vnút.dvere opravy"</t>
  </si>
  <si>
    <t>29,05*0,5"Doplnenie pri znížení podlahy"</t>
  </si>
  <si>
    <t>47</t>
  </si>
  <si>
    <t>612460385.S</t>
  </si>
  <si>
    <t>Vnútorná omietka stien zo suchých zmesí vápennocementová štuková (jemná) hr. 5 mm</t>
  </si>
  <si>
    <t>94</t>
  </si>
  <si>
    <t>622461281.S</t>
  </si>
  <si>
    <t>Vonkajšia omietka stien tenkovrstvová pastovitá dekoratívna mozaiková</t>
  </si>
  <si>
    <t>96</t>
  </si>
  <si>
    <t>33,231</t>
  </si>
  <si>
    <t>1,620</t>
  </si>
  <si>
    <t>49</t>
  </si>
  <si>
    <t>622460121.S</t>
  </si>
  <si>
    <t>Príprava vonkajšieho podkladu stien penetráciou základnou</t>
  </si>
  <si>
    <t>98</t>
  </si>
  <si>
    <t>785,689+1,62+33,231</t>
  </si>
  <si>
    <t>622461033.S</t>
  </si>
  <si>
    <t>Vonkajšia omietka stien tenkovrstvová pastovitá silikátová roztieraná (škrabaná) hr. 2 mm</t>
  </si>
  <si>
    <t>100</t>
  </si>
  <si>
    <t>86,333</t>
  </si>
  <si>
    <t>699,356+33,375</t>
  </si>
  <si>
    <t>51</t>
  </si>
  <si>
    <t>625250541.S</t>
  </si>
  <si>
    <t>Kontaktný zatepľovací systém soklovej alebo vodou namáhanej časti (XPS / EPS) skrutkovacie kotvy hr. 30 mm</t>
  </si>
  <si>
    <t>102</t>
  </si>
  <si>
    <t>0,3*0,3*14+0,6*0,3*2</t>
  </si>
  <si>
    <t>625250558.S</t>
  </si>
  <si>
    <t>Kontaktný zatepľovací systém soklovej alebo vodou namáhanej časti (XPS / EPS) skrutkovacie kotvy hr. 200 mm</t>
  </si>
  <si>
    <t>104</t>
  </si>
  <si>
    <t>100,7*0,3*1,1"+10%rezerva na nerovnosti"</t>
  </si>
  <si>
    <t>"hrúbku XPS dosky zúžiť o vyskakujúci časť sokla po zameraní!"</t>
  </si>
  <si>
    <t>53</t>
  </si>
  <si>
    <t>625250701.S</t>
  </si>
  <si>
    <t>Kontaktný zatepľovací systém na báze minerálnej vlny (MW) skrutkovacie kotvy hr. 30 mm</t>
  </si>
  <si>
    <t>106</t>
  </si>
  <si>
    <t>((1,76+1,5*2)*0,3*15+0,3*(0,97+2,1*2+1,16+2,08*2+0,97+2,08*2+0,6*3*2+0,78+0,74*2+1,14+2*2+0,47*4+1,140*2*4+1,8+2,95*2+1,955+2,96*2+1,87+2,35*2))*1,1</t>
  </si>
  <si>
    <t>((1,75+1,5*2)*0,3*23+0,3*(0,8+2,69*2+1+2,69*2+0,6*3+1,14*2*3))*1,1"10% rezerva na nerovnosti"</t>
  </si>
  <si>
    <t>0,3*(42,825+14,18+44,13)*1,1"obklad ríms"</t>
  </si>
  <si>
    <t>625250713.S</t>
  </si>
  <si>
    <t>Kontaktný zatepľovací systém na báze minerálnej vlny (MW) skrutkovacie kotvy hr. 200 mm</t>
  </si>
  <si>
    <t>108</t>
  </si>
  <si>
    <t>100,74*7+3,5*13,84-1,70*1,44*23-0,74*2,63-0,94*2,63-0,54*0,54*3-1,81*2,29-1,7*1,39*16-0,91*2,04-1,1*2,02-0,91*2,02-0,54*0,54*2</t>
  </si>
  <si>
    <t>0,72*0,68-0,98*1,6-0,39*1,08*4-1,74*2,89"10% počítaná rezerva na nerovnosť povrchu"</t>
  </si>
  <si>
    <t>635,778*1,1 "Prepočítané koeficientom množstva</t>
  </si>
  <si>
    <t>55</t>
  </si>
  <si>
    <t>631312611.S</t>
  </si>
  <si>
    <t>Mazanina z betónu prostého (m3) (z kameniva) hladená dreveným hladidlom hr. nad 50 do 80 mm tr. C 16/20</t>
  </si>
  <si>
    <t>110</t>
  </si>
  <si>
    <t>55,160*0,05"pre zmenu výškovej úrovne pri bočnom vstupe"</t>
  </si>
  <si>
    <t>632452219.S</t>
  </si>
  <si>
    <t>Cementový poter zo suchých zmesí pevnosti v tlaku 20 MPa hr. 50 mm</t>
  </si>
  <si>
    <t>112</t>
  </si>
  <si>
    <t>692,63*0,1"10% opravy iba v prípade potreby"</t>
  </si>
  <si>
    <t>"Opravy po odtránení parkiet alebo mainátovej podlahy"125,85</t>
  </si>
  <si>
    <t>57</t>
  </si>
  <si>
    <t>632452682.S</t>
  </si>
  <si>
    <t>Cementová samonivelizačná stierka zo suchých zmesí pevnosti v tlaku 30 MPa hr. 3 mm</t>
  </si>
  <si>
    <t>114</t>
  </si>
  <si>
    <t>12+26,05+34,07+10,66+4,95+32,76+13,89+36,65+32,41+5,85+1,73+1,50+1,61+1,32+6,69+6,74"1.np"</t>
  </si>
  <si>
    <t>470,34-6,59"2.np"</t>
  </si>
  <si>
    <t>642942111.S</t>
  </si>
  <si>
    <t>Montáž dverných zárubní kovových zamurovacích, stavebný otvor veľkosti do 2,5 m2</t>
  </si>
  <si>
    <t>116</t>
  </si>
  <si>
    <t>59</t>
  </si>
  <si>
    <t>M</t>
  </si>
  <si>
    <t>553310001700.S</t>
  </si>
  <si>
    <t>Zárubňa kovová šxv 300-1195x500-1970 a 2100 mm, jednodielna zamurovacia</t>
  </si>
  <si>
    <t>118</t>
  </si>
  <si>
    <t>12,000"potrebu požiarnej odolnosti overiť v aktuálnej protipožiarnej bezpečnosti stavby!"</t>
  </si>
  <si>
    <t>Ostatné konštrukcie a práce-búranie</t>
  </si>
  <si>
    <t>001</t>
  </si>
  <si>
    <t>Výťah - dodávka a realizácia, vrátane dokumentácie dodávateľskej, spracovať podľa podmienok na stavbe</t>
  </si>
  <si>
    <t>kpl</t>
  </si>
  <si>
    <t>120</t>
  </si>
  <si>
    <t>1"podľa výkresovej časti"</t>
  </si>
  <si>
    <t>"pozri výkres: POZDĹŽNY REZ A-A, PRIEČNY REZ B-B - NOVÝ STAV"</t>
  </si>
  <si>
    <t>61</t>
  </si>
  <si>
    <t>941941031.S</t>
  </si>
  <si>
    <t>Montáž lešenia ľahkého pracovného radového, s podlahami, šírky od 0,80 do 1,00 m, výšky do 10 m</t>
  </si>
  <si>
    <t>122</t>
  </si>
  <si>
    <t>(42,66+0,6+13,78+43,895+0,6)*7,5+3,5*13,435</t>
  </si>
  <si>
    <t>941941191.S</t>
  </si>
  <si>
    <t>Montáž lešenia ľahkého pracovného radového, s podlahami, príplatok za prvý a každý ďalší i začatý mesiac použitia lešenia šírky od 0,80 do 1,00 m, výšky do 10 m</t>
  </si>
  <si>
    <t>124</t>
  </si>
  <si>
    <t>63</t>
  </si>
  <si>
    <t>941941831.S</t>
  </si>
  <si>
    <t>Demontáž lešenia ľahkého pracovného radového s podlahami šírky od 0,80 do 1,00 m a výšky do 10 m</t>
  </si>
  <si>
    <t>126</t>
  </si>
  <si>
    <t>941955001.S</t>
  </si>
  <si>
    <t>Lešenie ľahké pracovné pomocné, s výškou lešeňovej podlahy do 1,20 m</t>
  </si>
  <si>
    <t>128</t>
  </si>
  <si>
    <t>464,11+470,34</t>
  </si>
  <si>
    <t>222</t>
  </si>
  <si>
    <t>952902110.S</t>
  </si>
  <si>
    <t>Čistenie budov zametaním v miestnostiach, chodbách, na schodišti a na povalách</t>
  </si>
  <si>
    <t>1068365486</t>
  </si>
  <si>
    <t>596,36</t>
  </si>
  <si>
    <t>215</t>
  </si>
  <si>
    <t>952903012.S.1</t>
  </si>
  <si>
    <t>Čistenie fasád tlakovou vodou od prachu, usadenín a pavučín z pojazdnej plošiny, alebo lešenia</t>
  </si>
  <si>
    <t>1555314324</t>
  </si>
  <si>
    <t>65</t>
  </si>
  <si>
    <t>953923013.S.1</t>
  </si>
  <si>
    <t>Montáž hniezdnej búdky na budovy pre vtáctvo z drevobetónu s počtom komôr 3 a viac</t>
  </si>
  <si>
    <t>130</t>
  </si>
  <si>
    <t>591820001170.S</t>
  </si>
  <si>
    <t>Hniezdna búdka pre vtáky trojkomorová pre vrabce, sýkorky a žltochvosty, drevobetón, šxvxhr 430x240x220 mm</t>
  </si>
  <si>
    <t>132</t>
  </si>
  <si>
    <t>67</t>
  </si>
  <si>
    <t>591820001250.S</t>
  </si>
  <si>
    <t>Búdka pre netopiere jednokomorová, štrbinový úkryt na fasády, drevobetón, šxvxhr 410x365x80 mm</t>
  </si>
  <si>
    <t>134</t>
  </si>
  <si>
    <t>591820001210.S</t>
  </si>
  <si>
    <t>Vtáčie hniezdo pre lastovičky, jednohniezdo, drevobetón, pravé, šxvxhr 170x240x120 mm</t>
  </si>
  <si>
    <t>136</t>
  </si>
  <si>
    <t>69</t>
  </si>
  <si>
    <t>953945319.S</t>
  </si>
  <si>
    <t>Príslušenstvo ku kontaktným zatepľovacím systémom (kovové) hliníkový soklový profil šírky 203 mm</t>
  </si>
  <si>
    <t>m</t>
  </si>
  <si>
    <t>138</t>
  </si>
  <si>
    <t>100,33+18-0,97-1,16-0,97-1,04-1,8-1,955-1,87</t>
  </si>
  <si>
    <t>953945351.S</t>
  </si>
  <si>
    <t>Príslušenstvo ku kontaktným zatepľovacím systémom (kovové) hliníkový rohový ochranný profil s integrovanou mriežkou</t>
  </si>
  <si>
    <t>140</t>
  </si>
  <si>
    <t>7,5*4+2,1*8+3*4+2,35*2"upresniť množsvto pri realizácii"</t>
  </si>
  <si>
    <t>71</t>
  </si>
  <si>
    <t>953995406.S</t>
  </si>
  <si>
    <t>Príslušenstvo ku kontaktným zatepľovacím systémom (plastové) okenný a dverový profil s integrovanou sklotextilnou mriežkou začisťovací</t>
  </si>
  <si>
    <t>142</t>
  </si>
  <si>
    <t>(1,76+1,45*2)*10+(1,8+1,5*2)*5+1*2+2,1*2+1,2+2,1*2+1+2,1*2+0,6*3*2+0,8*3+1,1+2,1*2+(0,45+1,15*2)*4</t>
  </si>
  <si>
    <t>1,8+3*2+2+3*2+1,9+2,35*2</t>
  </si>
  <si>
    <t>(1,8+1,5*2)*23+0,8+2,7*2+1+2,7*2+0,6+1*2+0,6+1*2+0,6+1*2</t>
  </si>
  <si>
    <t>"upresniť množsvto pri realizácii"</t>
  </si>
  <si>
    <t>953995411.S</t>
  </si>
  <si>
    <t>Príslušenstvo ku kontaktným zatepľovacím systémom (plastové) nadokenný profil s integrovanou sieťovinou so skrytou okapničkou</t>
  </si>
  <si>
    <t>144</t>
  </si>
  <si>
    <t>1,8*(15+23)+1+1,2+1+0,6*2+0,8+1,05+0,45*4+2,95+2+1,9"upresniť množsvto pri realizácii"</t>
  </si>
  <si>
    <t>73</t>
  </si>
  <si>
    <t>962022391.S</t>
  </si>
  <si>
    <t>Búranie muriva nadzákladového alebo vybúranie otvorov prierezovej plochy nad 4 m2 v murive nadzákladovom, kamenného prípadne zmiešaného na akúkoľvek maltu -2,385 t</t>
  </si>
  <si>
    <t>146</t>
  </si>
  <si>
    <t>2,25*2,8*0,5*2+(1,64)*1,8*0,5+0,5*(0,9*2,05+0,8*2,05)"A9"</t>
  </si>
  <si>
    <t>962031132.S</t>
  </si>
  <si>
    <t>Búranie priečok alebo vybúranie otvorov prierezovej plochy nad 4 m2 v priečkach, z akýchkoľvek tehál pálených, plných alebo dutých na maltu vápennú alebo vápennocementovú, hr. do 150 mm -0,196 t</t>
  </si>
  <si>
    <t>148</t>
  </si>
  <si>
    <t>(4,45*2,75*11)+4,45*2,75*3+3,32*2,75"A1"</t>
  </si>
  <si>
    <t>75</t>
  </si>
  <si>
    <t>963012520.S</t>
  </si>
  <si>
    <t>Búranie stropov z dosiek alebo panelov železobetónových prefabrikovaných s dutinami hr. nad 140 mm -1,600 t</t>
  </si>
  <si>
    <t>150</t>
  </si>
  <si>
    <t>2,4*4,44*0,42"pre schodisko"</t>
  </si>
  <si>
    <t>2,25*2,2*0,42"pre výťah"</t>
  </si>
  <si>
    <t>"poznámka: vybúranie priestoru pre výťah konzultovať s dodávateľom výtahu!"</t>
  </si>
  <si>
    <t>965042141.S</t>
  </si>
  <si>
    <t>Búranie podkladov pod dlažby alebo liatych celistvých dlažieb a mazanín betónových alebo z liateho asfaltu hr. do 100 mm, plochy nad 4 m2 -2,200 t</t>
  </si>
  <si>
    <t>152</t>
  </si>
  <si>
    <t>40,120*0,15"A13"</t>
  </si>
  <si>
    <t>77</t>
  </si>
  <si>
    <t>965081812.S</t>
  </si>
  <si>
    <t>Búranie dlažieb, bez podkladného lôžka s akoukoľvek výplňou škár z kameninových, cementových, terazzových, čadičových alebo keramických dlaždíc, hr. nad 10 mm -0,065 t</t>
  </si>
  <si>
    <t>154</t>
  </si>
  <si>
    <t>90,71+15,70"chodba 2.np"</t>
  </si>
  <si>
    <t>26,10+12+26,7+13,7+9,98+3,83"1.np chodba"</t>
  </si>
  <si>
    <t>968061112.S</t>
  </si>
  <si>
    <t>Vyvesenie drevených krídiel okien do suti, plochy do 1,5 m2  -0,012 t</t>
  </si>
  <si>
    <t>156</t>
  </si>
  <si>
    <t>79</t>
  </si>
  <si>
    <t>968061125.S</t>
  </si>
  <si>
    <t>Vyvesenie drevených krídiel dverí do suti, plochy do 2 m2    -0,024 t</t>
  </si>
  <si>
    <t>158</t>
  </si>
  <si>
    <t>13+2"A6, A5"</t>
  </si>
  <si>
    <t>968061126.S</t>
  </si>
  <si>
    <t>Vyvesenie drevených krídiel dverí do suti, plochy nad 2 m2   -0,027 t</t>
  </si>
  <si>
    <t>160</t>
  </si>
  <si>
    <t>1,000"A5"</t>
  </si>
  <si>
    <t>81</t>
  </si>
  <si>
    <t>968061137.S</t>
  </si>
  <si>
    <t>Vyvesenie drevených krídiel vrát do suti, plochy nad 4 m2   -0,080 t</t>
  </si>
  <si>
    <t>162</t>
  </si>
  <si>
    <t>1"A5"</t>
  </si>
  <si>
    <t>968062355.S</t>
  </si>
  <si>
    <t>Vybúranie drevených rámov okien dvojitých alebo zdvojených, plochy do 2 m2  -0,062 t</t>
  </si>
  <si>
    <t>164</t>
  </si>
  <si>
    <t>30"A4"</t>
  </si>
  <si>
    <t>83</t>
  </si>
  <si>
    <t>968062455.S</t>
  </si>
  <si>
    <t>Vybúranie drevených dverových zárubní plochy do 2 m2  -0,088 t</t>
  </si>
  <si>
    <t>166</t>
  </si>
  <si>
    <t>968062558.S</t>
  </si>
  <si>
    <t>Vybúranie drevených vrát plochy do 5 m2  -0,060 t</t>
  </si>
  <si>
    <t>168</t>
  </si>
  <si>
    <t>85</t>
  </si>
  <si>
    <t>968072455.S</t>
  </si>
  <si>
    <t>Vybúranie kovových dverových zárubní plochy do 2 m2  -0,076 t</t>
  </si>
  <si>
    <t>170</t>
  </si>
  <si>
    <t>968081115.S</t>
  </si>
  <si>
    <t>Vybúranie plastových okien aj s rámom 1 bm obvodu, -0,007 t</t>
  </si>
  <si>
    <t>172</t>
  </si>
  <si>
    <t>1,78*2+1,45*2+1,76*2+1,45*2</t>
  </si>
  <si>
    <t>87</t>
  </si>
  <si>
    <t>978011141.S</t>
  </si>
  <si>
    <t>Otlčenie omietok vápenných alebo vápennocementových stropov vnútorných v rozsahu do 30 % -0,010 t</t>
  </si>
  <si>
    <t>174</t>
  </si>
  <si>
    <t>6,74+2,18+4,24+6,75+1,55+9,56+13,89+13,42+14,25+9,98+3,83+26,70+26,10+12+13,32+18,65+14,50+18,78+13,70"1.np strop"</t>
  </si>
  <si>
    <t>20,31+14,21+13,58+13,50+13,67+13,60+1,76+1,82+0,93+4,27+6,59+2,45+28,11+14,33+14,92+15,7+90,71+13,41+17,54+15,98+18,69+13,32+13,45+14,03+14,65+14,39</t>
  </si>
  <si>
    <t>14,05+14,56+20,10"2.np"</t>
  </si>
  <si>
    <t>978013141.S</t>
  </si>
  <si>
    <t>Otlčenie omietok vápenných alebo vápennocementových stien vnútorných v rozsahu do 30 % -0,010 t</t>
  </si>
  <si>
    <t>176</t>
  </si>
  <si>
    <t>(11,99+14,88+17,22+14,41+17,34+15,05+26,36+25,84+8,82+15,3+14,93+15,14+13,19+13,6-4,44*9+12,62-3,22-3,1*2-1,19)*2,75</t>
  </si>
  <si>
    <t>-(0,9*2,5*12)-1,75*1,45*9-2,7*2,29*2"1.np"</t>
  </si>
  <si>
    <t>(78,39+18,1+15,28+15+14,96+15+15+5,56+5,60+3,9+10,80+21,54+15,34+15,6+17,56+14,92+16,78)*2,75"2.np"</t>
  </si>
  <si>
    <t>(16,08+17,30+14,88+14,94+15,20+15,48+15,36+15,21+15,44+18-4,44*22)*2,75"2.np"</t>
  </si>
  <si>
    <t>-(1,76*1,5*24+0,8*2,6*+1*2,69+0,6*0,6*3)-0,9*2,5*44"2.np"</t>
  </si>
  <si>
    <t>218</t>
  </si>
  <si>
    <t>978013191.S</t>
  </si>
  <si>
    <t>Otlčenie omietok stien vnútorných vápenných alebo vápennocementových v rozsahu do 100 %,  -0,04600t</t>
  </si>
  <si>
    <t>871028977</t>
  </si>
  <si>
    <t>2,75*(4,45*10+3,22*2+2,25*4+1,35+1,42)"pre omietky na búraných priečkach 1.np"</t>
  </si>
  <si>
    <t>2,75*(4,45*22)"pre omietky na búraných priečkach 1.np"</t>
  </si>
  <si>
    <t>89</t>
  </si>
  <si>
    <t>978059531.S</t>
  </si>
  <si>
    <t>Odsekanie a odobratie obkladov, vrátane otlčenia podkladovej omietky až na murivo z obkladačiek vnútorných z akýchkoľvek materiálov, plochy nad 2 m2 -0,068 t</t>
  </si>
  <si>
    <t>178</t>
  </si>
  <si>
    <t>(15,14*1,5+13,19*1,5+2,9*1,5+4,38*1,5)</t>
  </si>
  <si>
    <t>979011111.S</t>
  </si>
  <si>
    <t>Zvislá doprava sutiny a vybúraných hmôt za prvé podlažie nad alebo pod základným podlažím</t>
  </si>
  <si>
    <t>180</t>
  </si>
  <si>
    <t>91</t>
  </si>
  <si>
    <t>979011121.S</t>
  </si>
  <si>
    <t>Zvislá doprava sutiny a vybúraných hmôt za každé ďalšie podlažie</t>
  </si>
  <si>
    <t>182</t>
  </si>
  <si>
    <t>979011201.S</t>
  </si>
  <si>
    <t>Plastový sklz na stavebnú sutinu výšky do 10 m</t>
  </si>
  <si>
    <t>184</t>
  </si>
  <si>
    <t>93</t>
  </si>
  <si>
    <t>979011231.S</t>
  </si>
  <si>
    <t>Demontáž sklzu na stavebnú sutinu výšky do 10 m</t>
  </si>
  <si>
    <t>186</t>
  </si>
  <si>
    <t>979081111.S</t>
  </si>
  <si>
    <t>Odvoz sutiny a vybúraných hmôt na skládku do 1 km</t>
  </si>
  <si>
    <t>188</t>
  </si>
  <si>
    <t>95</t>
  </si>
  <si>
    <t>979081121.S</t>
  </si>
  <si>
    <t>Odvoz sutiny a vybúraných hmôt na skládku za každý ďalší 1 km</t>
  </si>
  <si>
    <t>190</t>
  </si>
  <si>
    <t>123,104*30 "Prepočítané koeficientom množstva</t>
  </si>
  <si>
    <t>979082111.S</t>
  </si>
  <si>
    <t>Vnútrostavenisková doprava sutiny a vybúraných hmôt do 10 m</t>
  </si>
  <si>
    <t>192</t>
  </si>
  <si>
    <t>97</t>
  </si>
  <si>
    <t>979082121.S</t>
  </si>
  <si>
    <t>Vnútrostavenisková doprava sutiny a vybúraných hmôt za každých ďalších 5 m</t>
  </si>
  <si>
    <t>194</t>
  </si>
  <si>
    <t>979089612.S</t>
  </si>
  <si>
    <t>Poplatok za skládku stavebného odpadu (17) iné odpady zo stavieb a demolácií ostatné (O) (17 09 04)</t>
  </si>
  <si>
    <t>196</t>
  </si>
  <si>
    <t>99</t>
  </si>
  <si>
    <t>979089714.S</t>
  </si>
  <si>
    <t>Prenájom kontajnera 10 m3</t>
  </si>
  <si>
    <t>198</t>
  </si>
  <si>
    <t>Presun hmôt HSV</t>
  </si>
  <si>
    <t>998011003.S</t>
  </si>
  <si>
    <t>Presun hmôt pre budovy občianskej výstavby (801), budovy pre bývanie (803) budovy pre výrobu a služby (812), s nosnou zvislou konštrukciou murovanou z tehál, alebo tvárnic, alebo kovovou, výšky nad 12 do 24 m</t>
  </si>
  <si>
    <t>200</t>
  </si>
  <si>
    <t>PSV</t>
  </si>
  <si>
    <t>Práce a dodávky PSV</t>
  </si>
  <si>
    <t>711</t>
  </si>
  <si>
    <t>Izolácie proti vode a vlhkosti</t>
  </si>
  <si>
    <t>101</t>
  </si>
  <si>
    <t>711141559.S</t>
  </si>
  <si>
    <t>Zhotovenie izolácie proti zemnej vlhkosti pásmi pritavením na ploche vodorovnej NAIP</t>
  </si>
  <si>
    <t>202</t>
  </si>
  <si>
    <t>55,160"pre zmenu výškovej úrovne pri bočnom vstupe"</t>
  </si>
  <si>
    <t>628330000100.S</t>
  </si>
  <si>
    <t>Pás asfaltový SBS s bridličným posypom hr. 5,2 mm vystužený netkanou polyesterovou rohožou modifikovaný</t>
  </si>
  <si>
    <t>204</t>
  </si>
  <si>
    <t>55,16*1,15 "Prepočítané koeficientom množstva</t>
  </si>
  <si>
    <t>103</t>
  </si>
  <si>
    <t>711142559.S</t>
  </si>
  <si>
    <t>Zhotovenie izolácie proti zemnej vlhkosti pásmi pritavením na ploche zvislej NAIP</t>
  </si>
  <si>
    <t>206</t>
  </si>
  <si>
    <t>12,5*0,5+9*1,5+5,3*0,5"pri zmene výškovej úrovne+šachta pre výťah+pri rampe pre imob."</t>
  </si>
  <si>
    <t>208</t>
  </si>
  <si>
    <t>22,4*1,2 "Prepočítané koeficientom množstva</t>
  </si>
  <si>
    <t>105</t>
  </si>
  <si>
    <t>711210100.S</t>
  </si>
  <si>
    <t>Zhotovenie izolácie pod keramické obklady v interiéri na ploche  vodorovnej 2x stierkou</t>
  </si>
  <si>
    <t>210</t>
  </si>
  <si>
    <t>3,44+1,61+1,32+6,69+4,8+1,52+1,58+0,81+5,08+1,46+4,71+1,33</t>
  </si>
  <si>
    <t>245610000400.S</t>
  </si>
  <si>
    <t>Stierka hydroizolačná na báze syntetickej živice, (tekutá hydroizolačná fólia)</t>
  </si>
  <si>
    <t>kg</t>
  </si>
  <si>
    <t>212</t>
  </si>
  <si>
    <t>107</t>
  </si>
  <si>
    <t>247710007700.S</t>
  </si>
  <si>
    <t>Pás tesniaci š. 120 mm, na utesnenie rohových a spojovacích škár pri aplikácii hydroizolácií</t>
  </si>
  <si>
    <t>214</t>
  </si>
  <si>
    <t>5,65+3,6+2,55+6,45+4,45+3,8+3+4,63+4,6+6,7+3,5+3,7+4,4+4,34+3,35+2,1+6,65+4,9+2,85+1,1"pre styk podlahy a obkladu"</t>
  </si>
  <si>
    <t>2,1*(8*4+4+4*5)"pre rohy a kúty"</t>
  </si>
  <si>
    <t>711210110.S</t>
  </si>
  <si>
    <t>Zhotovenie izolácie pod keramické obklady v interiéri na ploche  zvislej 2x stierkou</t>
  </si>
  <si>
    <t>(5,65+2,515+3,515+4,42+6,41+3,77+4,58+4,63+3+6,62+0,18+1,25+0,2)*2,1</t>
  </si>
  <si>
    <t>-0,6*1*2-0,8*1,5*2-0,44*1,14*4</t>
  </si>
  <si>
    <t>0,5*(0,6*2+1*2*2+0,8*2+1,5*4+0,44*4+1,14*4*2)</t>
  </si>
  <si>
    <t>3,5*1,5</t>
  </si>
  <si>
    <t>109</t>
  </si>
  <si>
    <t>998711103.S</t>
  </si>
  <si>
    <t>Presun hmôt pre izoláciu proti vode v objektoch výšky nad 12 do 60 m</t>
  </si>
  <si>
    <t>220</t>
  </si>
  <si>
    <t>712</t>
  </si>
  <si>
    <t>Izolácie striech, povlakové krytiny</t>
  </si>
  <si>
    <t>219</t>
  </si>
  <si>
    <t>712290020.S</t>
  </si>
  <si>
    <t>Zhotovenie parozábrany pre strechy šikmé do 30°</t>
  </si>
  <si>
    <t>-1494105696</t>
  </si>
  <si>
    <t>596,36*2</t>
  </si>
  <si>
    <t>283290004500.S</t>
  </si>
  <si>
    <t>Parozábrana s reflexnou hliníkovou vrstvou a lepiacou páskou, plošná hmotnosť 170 g/m2</t>
  </si>
  <si>
    <t>-1838951451</t>
  </si>
  <si>
    <t>1192,72*1,15 'Prepočítané koeficientom množstva</t>
  </si>
  <si>
    <t>221</t>
  </si>
  <si>
    <t>998712102.S</t>
  </si>
  <si>
    <t>Presun hmôt pre izoláciu povlakovej krytiny v objektoch výšky nad 6 do 12 m</t>
  </si>
  <si>
    <t>-228099455</t>
  </si>
  <si>
    <t>713</t>
  </si>
  <si>
    <t>Izolácie tepelné</t>
  </si>
  <si>
    <t>111</t>
  </si>
  <si>
    <t>713111111.S</t>
  </si>
  <si>
    <t>Montáž tepelnej izolácie bežných stavebných konštrukcií stropov minerálnou vlnou vrchom kladenou voľne</t>
  </si>
  <si>
    <t>631440004600.S</t>
  </si>
  <si>
    <t>Doska z minerálnej vlny hr. 200 mm, izolácia pre šikmé strechy, nezaťažené stropy, priečky</t>
  </si>
  <si>
    <t>224</t>
  </si>
  <si>
    <t>113</t>
  </si>
  <si>
    <t>713122111.S</t>
  </si>
  <si>
    <t>Montáž tepelnej izolácie bežných stavebných konštrukcií podláh polystyrénom kladeným voľne jednovrstvová</t>
  </si>
  <si>
    <t>226</t>
  </si>
  <si>
    <t>40+7,5+6,7+0,8*1,2</t>
  </si>
  <si>
    <t>283750002200.S</t>
  </si>
  <si>
    <t>Doska XPS 300 hr. 120 mm, zakladanie stavieb, podlahy, obrátené ploché strechy</t>
  </si>
  <si>
    <t>228</t>
  </si>
  <si>
    <t>55,16*1,02 "Prepočítané koeficientom množstva</t>
  </si>
  <si>
    <t>115</t>
  </si>
  <si>
    <t>713132216.S</t>
  </si>
  <si>
    <t>Montáž tepelnej izolácie podzemných stien a základov xps ako stratené debnenie</t>
  </si>
  <si>
    <t>230</t>
  </si>
  <si>
    <t>(0,65+0,15)*1,2"pri schodisku v chodbe"</t>
  </si>
  <si>
    <t>0,6*4,44"pri zákl.páse"</t>
  </si>
  <si>
    <t>4,44*(1,25)"pri zákl.páse výťahu"</t>
  </si>
  <si>
    <t>8,6*1,45"okolo výťahovejh šachty"</t>
  </si>
  <si>
    <t>232</t>
  </si>
  <si>
    <t>117</t>
  </si>
  <si>
    <t>283750002100.S</t>
  </si>
  <si>
    <t>Doska XPS 300 hr. 100 mm, zakladanie stavieb, podlahy, obrátené ploché strechy</t>
  </si>
  <si>
    <t>234</t>
  </si>
  <si>
    <t>998713102.S</t>
  </si>
  <si>
    <t>Presun hmôt pre izolácie tepelné v objektoch výšky nad 6 m do 12 m</t>
  </si>
  <si>
    <t>236</t>
  </si>
  <si>
    <t>725</t>
  </si>
  <si>
    <t>Zdravotechnika - zariaďovacie predmety</t>
  </si>
  <si>
    <t>119</t>
  </si>
  <si>
    <t>725110811.S</t>
  </si>
  <si>
    <t>Demontáž záchodov do sute splachovacích s nádržou alebo s tlakovým splachovačom 0,01933 t</t>
  </si>
  <si>
    <t>súb.</t>
  </si>
  <si>
    <t>238</t>
  </si>
  <si>
    <t>725122813.S</t>
  </si>
  <si>
    <t>Demontáž pisoárov s nádržou a 1 záchodom 0,01720 t</t>
  </si>
  <si>
    <t>240</t>
  </si>
  <si>
    <t>121</t>
  </si>
  <si>
    <t>725210821.S</t>
  </si>
  <si>
    <t>Demontáž bez výtokových armatúr do sute umývadielok  alebo umývadiel 0,01946 t</t>
  </si>
  <si>
    <t>242</t>
  </si>
  <si>
    <t>998725102.S</t>
  </si>
  <si>
    <t>Presun hmôt pre zariaďovacie predmety (725) v objektoch výšky nad 6 do 12 m</t>
  </si>
  <si>
    <t>244</t>
  </si>
  <si>
    <t>764</t>
  </si>
  <si>
    <t>Konštrukcie klampiarske</t>
  </si>
  <si>
    <t>123</t>
  </si>
  <si>
    <t>764331230.S</t>
  </si>
  <si>
    <t>Lemovanie z pozinkovaného PZ plechu, múrov na strechách s tvrdou krytinou, vrátane rohov a ukončenia pred požiarnym múrom, hr. plechu 0,6 mm r.š. 330 mm</t>
  </si>
  <si>
    <t>246</t>
  </si>
  <si>
    <t>25,000"7/K, množstvo podľa potreby, tvar podľa normy, prispôsobiť na mieste"</t>
  </si>
  <si>
    <t>764331260.S</t>
  </si>
  <si>
    <t>Lemovanie z pozinkovaného PZ plechu, múrov na strechách s tvrdou krytinou, vrátane rohov a ukončenia pred požiarnym múrom, hr. plechu 0,6 mm r.š. 660 mm</t>
  </si>
  <si>
    <t>248</t>
  </si>
  <si>
    <t>18"oplechovanie štítového m,úru po zateplení"</t>
  </si>
  <si>
    <t>125</t>
  </si>
  <si>
    <t>764351810.S</t>
  </si>
  <si>
    <t>Demontáž žľabov pododkvapových štvorhranných rovných, alebo oblúkových, so sklonom do 30° rš 250 a 330 mm 0,00347t</t>
  </si>
  <si>
    <t>250</t>
  </si>
  <si>
    <t>103"na ďalšie použitie, demontáž, v prípade potreby"</t>
  </si>
  <si>
    <t>764352227.S</t>
  </si>
  <si>
    <t>Žľaby z pozinkovaného PZ plechu hr. 0,6 mm, vrátane hákov, čiel, rohov a dilatácií pododkvapové polkruhové r.š. 330 mm</t>
  </si>
  <si>
    <t>252</t>
  </si>
  <si>
    <t>127</t>
  </si>
  <si>
    <t>764410460.S</t>
  </si>
  <si>
    <t>Oplechovanie parapetov z pozinkovaného farbeného PZf plechu hr. 0,6 mm, vrátane rohov r.š. 400 mm</t>
  </si>
  <si>
    <t>254</t>
  </si>
  <si>
    <t>1,800*22"O1"</t>
  </si>
  <si>
    <t>0,600*3"O2"</t>
  </si>
  <si>
    <t>1,000*1"O3</t>
  </si>
  <si>
    <t>0,800"O4"</t>
  </si>
  <si>
    <t>0,600*2"O5"</t>
  </si>
  <si>
    <t>0,800"O6"</t>
  </si>
  <si>
    <t>1,800"O7"</t>
  </si>
  <si>
    <t>"presné ptrebné rozmery zamerať na stavbe pri realizácii, podľa osadenia okna!"</t>
  </si>
  <si>
    <t>764410850.S</t>
  </si>
  <si>
    <t>Demontáž oplechovania parapetov rš od 100 do 330 mm 0,00135t</t>
  </si>
  <si>
    <t>256</t>
  </si>
  <si>
    <t>129</t>
  </si>
  <si>
    <t>764451802.S</t>
  </si>
  <si>
    <t>Demontáž odpadových rúr alebo ich častí rúr štvorcových so stranou 100 mm    0,00338t</t>
  </si>
  <si>
    <t>258</t>
  </si>
  <si>
    <t>46"na spätnú montáž"</t>
  </si>
  <si>
    <t>764454253.S</t>
  </si>
  <si>
    <t>Zvodové rúry z pozinkovaného PZ plechu hr. 0,6 mm, vrátane lemov so zaústením, manžiet, kolien, vpustov vody a prechodových kusov, kruhové, s priemerom 100 mm</t>
  </si>
  <si>
    <t>260</t>
  </si>
  <si>
    <t>131</t>
  </si>
  <si>
    <t>998764103.S</t>
  </si>
  <si>
    <t>Presun hmôt pre konštrukcie klampiarske v objektoch s výškou nad 12 do 24 m</t>
  </si>
  <si>
    <t>262</t>
  </si>
  <si>
    <t>766</t>
  </si>
  <si>
    <t>Konštrukcie stolárske</t>
  </si>
  <si>
    <t>766621400.S</t>
  </si>
  <si>
    <t>Montáž okien plastových s exteriérovou a interiérovou hydroizolačnou ISO páskou 1 bm obvodu montáže, vrátane vnútorného parapetu</t>
  </si>
  <si>
    <t>264</t>
  </si>
  <si>
    <t>22*(1,76*2+1,5*2)+3*(0,6*2+1,2*2)+1*2+2,7*4+0,8*2+0,8*2+0,75*2+1,74*2+1,5*2+0,6*2*2</t>
  </si>
  <si>
    <t>133</t>
  </si>
  <si>
    <t>611410005600.S.1</t>
  </si>
  <si>
    <t>Plastové okno jednokrídlové OS, vxš 580x1180 mm, izolačné trojsklo, 6 komorový profil, vnútorné žalúzie,, vrátane vnútorného parapetu</t>
  </si>
  <si>
    <t>266</t>
  </si>
  <si>
    <t>611410005300.S.1</t>
  </si>
  <si>
    <t>Plastové okno jednokrídlové OS, vxš 580x580 mm, izolačné trojsklo, 6 komorový profil, vnútorné žalúzie, vrátane vnútorného parapetu</t>
  </si>
  <si>
    <t>268</t>
  </si>
  <si>
    <t>135</t>
  </si>
  <si>
    <t>611410006200.S.1</t>
  </si>
  <si>
    <t>Plastové okno jednokrídlové OS, vxš 770x720 mm, izolačné trojsklo, 6 komorový profil, vnútorné žalúzie, vrátane vnútorného parapetu</t>
  </si>
  <si>
    <t>270</t>
  </si>
  <si>
    <t>611410009400.S.1</t>
  </si>
  <si>
    <t>Plastové okno dvojkrídlové OS+O, vxš 1430x1745 mm, izolačné trojsklo, 6 komorový profil, vnútorné žalúzie, vrátane vnútorného parapetu, vrátane vonkajších žalúzií</t>
  </si>
  <si>
    <t>272</t>
  </si>
  <si>
    <t>137</t>
  </si>
  <si>
    <t>611410010400.S.1</t>
  </si>
  <si>
    <t>Plastové okno dvojkrídlové OS+O, vxš 2690x1000 mm, izolačné trojsklo, 6 komorový profil, vnútorné žalúzie, vrátane vnútorného parapetu</t>
  </si>
  <si>
    <t>274</t>
  </si>
  <si>
    <t>611410010400.S.2</t>
  </si>
  <si>
    <t>Plastové okno dvojkrídlové OS+O, vxš 2690x800 mm, izolačné trojsklo, 6 komorový profil, vnútorné žalúzie, vrátane vnútorného parapetu</t>
  </si>
  <si>
    <t>276</t>
  </si>
  <si>
    <t>139</t>
  </si>
  <si>
    <t>283290005900.S</t>
  </si>
  <si>
    <t>Tesniaca paropriepustná fólia polymér-flísová, š. 90 mm, dĺ. 30 m, pre tesnenie pripájacej škáry okenného rámu a muriva z exteriéru</t>
  </si>
  <si>
    <t>278</t>
  </si>
  <si>
    <t>180,62*1,15 'Prepočítané koeficientom množstva</t>
  </si>
  <si>
    <t>283290006200.S</t>
  </si>
  <si>
    <t>Tesniaca paronepriepustná fólia polymér-flísová, š. 70 mm, dĺ. 30 m, pre tesnenie pripájacej škáry okenného rámu a muriva z interiéru</t>
  </si>
  <si>
    <t>280</t>
  </si>
  <si>
    <t>141</t>
  </si>
  <si>
    <t>766651101.S</t>
  </si>
  <si>
    <t>Montáž stavebného puzdra posuvných dverí do murovanej priečky s jedným zasúvacím puzdrom pre dvere jednokrídlové, priechod 600-1200 mm</t>
  </si>
  <si>
    <t>282</t>
  </si>
  <si>
    <t>553310012800.S</t>
  </si>
  <si>
    <t>Stavebné puzdro pre posuvné dvere, jedno zasúvacie púzdro pre jedno krídlo, čistý priechod 600 mm</t>
  </si>
  <si>
    <t>284</t>
  </si>
  <si>
    <t>143</t>
  </si>
  <si>
    <t>553420000200.S</t>
  </si>
  <si>
    <t>Systém posuvných dverí - sada pojazdov</t>
  </si>
  <si>
    <t>286</t>
  </si>
  <si>
    <t>553420000300.S.1</t>
  </si>
  <si>
    <t>Systém posuvných dverí - vodiaca lišta (surový profil)</t>
  </si>
  <si>
    <t>súb</t>
  </si>
  <si>
    <t>288</t>
  </si>
  <si>
    <t>145</t>
  </si>
  <si>
    <t>766662112.S</t>
  </si>
  <si>
    <t>Montáž dreveného dverného krídla pre dvere jednokrídlové do existujúcej zárubne otočné poldrážkové - požiarná odolnosť podľa PD</t>
  </si>
  <si>
    <t>290</t>
  </si>
  <si>
    <t>549150000600</t>
  </si>
  <si>
    <t>Kľučka dverová 2x, 2x rozeta BB, FAB, nehrdzavejúca oceľ, povrch nerez brúsený, SAPELI</t>
  </si>
  <si>
    <t>292</t>
  </si>
  <si>
    <t>147</t>
  </si>
  <si>
    <t>611610000800.S.1</t>
  </si>
  <si>
    <t>Dvere vnútorné jednokrídlové, šírka 600-900 mm, výplň papierová voština, povrch CPL laminát, mechanicky odolné plné, položky B, C, D, E</t>
  </si>
  <si>
    <t>294</t>
  </si>
  <si>
    <t>223</t>
  </si>
  <si>
    <t>611610.S.2</t>
  </si>
  <si>
    <t>Dvere vnútorné jednokrídlové, PROTIPOŽIARNE - EW30/D3-C, položka FPO</t>
  </si>
  <si>
    <t>-405856749</t>
  </si>
  <si>
    <t>611610.S.3</t>
  </si>
  <si>
    <t>Dvere vnútorné jednokrídlové, PLNÉ OTVARAVÉ 800x1970mm, položka F</t>
  </si>
  <si>
    <t>-1867479976</t>
  </si>
  <si>
    <t>225</t>
  </si>
  <si>
    <t>611610.S.4</t>
  </si>
  <si>
    <t>Dvere vnútorné jednokrídlové, PLNÉ OTVARAVÉ 800x1970+530mm, OTVÁRAVÉ, PROTIPOŽIARNE, EW30/D3-C, položka G</t>
  </si>
  <si>
    <t>1208830726</t>
  </si>
  <si>
    <t>766664125.S</t>
  </si>
  <si>
    <t>Montáž dreveného dverného krídla pre dvere jednokrídlové do existujúcej zárubne posuvné do puzdra</t>
  </si>
  <si>
    <t>296</t>
  </si>
  <si>
    <t>149</t>
  </si>
  <si>
    <t>611610000800.S</t>
  </si>
  <si>
    <t>Dvere vnútorné jednokrídlové, šírka 600-900 mm, výplň papierová voština, povrch CPL laminát, mechanicky odolné plné</t>
  </si>
  <si>
    <t>298</t>
  </si>
  <si>
    <t>611610006300.S</t>
  </si>
  <si>
    <t>Montážny materiál pre dvere, okná</t>
  </si>
  <si>
    <t>eur</t>
  </si>
  <si>
    <t>300</t>
  </si>
  <si>
    <t>151</t>
  </si>
  <si>
    <t>998766103.S</t>
  </si>
  <si>
    <t>Presun hmôt pre konštrukcie stolárske v objektoch výšky nad 12 do 24 m</t>
  </si>
  <si>
    <t>302</t>
  </si>
  <si>
    <t>767</t>
  </si>
  <si>
    <t>Konštrukcie doplnkové kovové</t>
  </si>
  <si>
    <t>767995102.S</t>
  </si>
  <si>
    <t>Montáž ostatných atypických kovových stavebných doplnkových konštrukcií nad 5 do 10 kg</t>
  </si>
  <si>
    <t>304</t>
  </si>
  <si>
    <t>7,7+8,8+1,87"Z3, Z4, Z6"</t>
  </si>
  <si>
    <t>153</t>
  </si>
  <si>
    <t>141120007800.S</t>
  </si>
  <si>
    <t>Rúra oceľová bezšvová nerezová d 42,4 mm, hr. steny 2,0 mm</t>
  </si>
  <si>
    <t>306</t>
  </si>
  <si>
    <t>(0,85+3,5+4)</t>
  </si>
  <si>
    <t>141001</t>
  </si>
  <si>
    <t>Zvary a spojovací materiál</t>
  </si>
  <si>
    <t>308</t>
  </si>
  <si>
    <t>0,17+0,7+0,8"10% zvary, spojovací meteriál, odpad"</t>
  </si>
  <si>
    <t>155</t>
  </si>
  <si>
    <t>767995103.S</t>
  </si>
  <si>
    <t>Montáž ostatných atypických kovových stavebných doplnkových konštrukcií nad 10 do 20 kg</t>
  </si>
  <si>
    <t>310</t>
  </si>
  <si>
    <t>10,09"Z5"</t>
  </si>
  <si>
    <t>312</t>
  </si>
  <si>
    <t>(1,1+1*2)</t>
  </si>
  <si>
    <t>157</t>
  </si>
  <si>
    <t>141120003400.S.1</t>
  </si>
  <si>
    <t>Tyč oceľová bezšvová nerezová d 10,0 mm</t>
  </si>
  <si>
    <t>314</t>
  </si>
  <si>
    <t>0,8*6</t>
  </si>
  <si>
    <t>316</t>
  </si>
  <si>
    <t>0,92</t>
  </si>
  <si>
    <t>159</t>
  </si>
  <si>
    <t>767995105.S</t>
  </si>
  <si>
    <t>Montáž ostatných atypických kovových stavebných doplnkových konštrukcií nad 50 do 100 kg</t>
  </si>
  <si>
    <t>318</t>
  </si>
  <si>
    <t xml:space="preserve">50,49*2"Z7, Z8, </t>
  </si>
  <si>
    <t>51,11+52,47"Z1, Z2"</t>
  </si>
  <si>
    <t>320</t>
  </si>
  <si>
    <t>6,15*3+0,9*5+6,15*3+0,9*5"položky 1-madlo, 2-stĺpik, aj 3-vodiaca tyč, Z7, Z8, všetko zhotoviť z rúr d42,4x2,0 mm !"</t>
  </si>
  <si>
    <t>4*1+1*4+4+1*4"Z1, Z2"</t>
  </si>
  <si>
    <t>161</t>
  </si>
  <si>
    <t>141120007100.S</t>
  </si>
  <si>
    <t>Rúra oceľová bezšvová nerezová d 33,7 mm, hr. steny 2,0 mm</t>
  </si>
  <si>
    <t>322</t>
  </si>
  <si>
    <t>4*2+4*2"Z1, Z2"</t>
  </si>
  <si>
    <t>324</t>
  </si>
  <si>
    <t>4,65+4,77+4,59*2"Z1, Z2, Z7, Z8"</t>
  </si>
  <si>
    <t>163</t>
  </si>
  <si>
    <t>998767102.S</t>
  </si>
  <si>
    <t>Presun hmôt pre kovové stavebné a doplnkové konštrukcie v objektoch výšky nad 6 do 12 m</t>
  </si>
  <si>
    <t>326</t>
  </si>
  <si>
    <t>771</t>
  </si>
  <si>
    <t>Podlahy z dlaždíc</t>
  </si>
  <si>
    <t>771571232.S</t>
  </si>
  <si>
    <t>Montáž podláh z dlaždíc keramických ukladaných do malty 600 x 600 mm</t>
  </si>
  <si>
    <t>328</t>
  </si>
  <si>
    <t>12+26,05+34,07+10,66+4,95+32,76+13,89+36,65+32,41+5,85+3,44+1,61+1,32+6,69"2.np"</t>
  </si>
  <si>
    <t>90,71+4,80+1,52+1,58+0,81+5,08+1,46+4,71+1,33+47,80+21,87+10,66+4,95"1.np"</t>
  </si>
  <si>
    <t>"pozor na rampe pre osoby s obmedzenou schopnosťou pohybu začiatok a koniec rampy podľa vyhlášky 532/2002 !"</t>
  </si>
  <si>
    <t>"vrátane soklíkov"</t>
  </si>
  <si>
    <t>165</t>
  </si>
  <si>
    <t>597740003300.S.1</t>
  </si>
  <si>
    <t>Dlaždice keramické, lxvxhr 598x598x10 mm, protišmykové</t>
  </si>
  <si>
    <t>330</t>
  </si>
  <si>
    <t>419,63*1,06 "Prepočítané koeficientom množstva</t>
  </si>
  <si>
    <t>771571271.S</t>
  </si>
  <si>
    <t>Montáž podláh z dlaždíc keramických ukladaných do malty, v obmedzenom priestore 600 x 600 mm</t>
  </si>
  <si>
    <t>332</t>
  </si>
  <si>
    <t>12+26,05+34,07+10,66+4,95+32,76+5,85+1,73+1,50+1,61+1,32+6,69+6,74"1.np"</t>
  </si>
  <si>
    <t>90,71+4,80+1,52+1,58+0,81+5,08+1,46+4,71+1,33+47,80+21,87+10,66+4,95"2.np"</t>
  </si>
  <si>
    <t>167</t>
  </si>
  <si>
    <t>334</t>
  </si>
  <si>
    <t>343,21*1,06 "Prepočítané koeficientom množstva</t>
  </si>
  <si>
    <t>998771102.S</t>
  </si>
  <si>
    <t>Presun hmôt pre podlahy z dlaždíc v objektoch výšky nad 6 do 12 m</t>
  </si>
  <si>
    <t>336</t>
  </si>
  <si>
    <t>775</t>
  </si>
  <si>
    <t>Podlahy vlysové a parketové</t>
  </si>
  <si>
    <t>169</t>
  </si>
  <si>
    <t>775413120.S</t>
  </si>
  <si>
    <t>Montáž podlahových soklíkov alebo líšt obvodových skrutkovaním</t>
  </si>
  <si>
    <t>338</t>
  </si>
  <si>
    <t>3,13*2+4,44*2"1,07"</t>
  </si>
  <si>
    <t>611990002900.S</t>
  </si>
  <si>
    <t>Lišta soklová MDF, vxš 40x20 mm</t>
  </si>
  <si>
    <t>340</t>
  </si>
  <si>
    <t>15,14*1,01 "Prepočítané koeficientom množstva</t>
  </si>
  <si>
    <t>171</t>
  </si>
  <si>
    <t>611990003600.S</t>
  </si>
  <si>
    <t>Roh vnútorný a vonkajší pre lištu soklovú výšky 40 mm</t>
  </si>
  <si>
    <t>342</t>
  </si>
  <si>
    <t>775521810.S.1</t>
  </si>
  <si>
    <t>Demontáž podláh drevených, laminátových, parketových položených voľne alebo spoj click, vrátane líšt -0,0150t, vrátane odstránenia sutiny</t>
  </si>
  <si>
    <t>1026895599</t>
  </si>
  <si>
    <t>20,31+14,21+13,58+20,10+14,56+14,05+14,39+14,65</t>
  </si>
  <si>
    <t>775550110.S</t>
  </si>
  <si>
    <t>Montáž podlahy z laminátových a drevených parkiet položená voľne spoj click</t>
  </si>
  <si>
    <t>344</t>
  </si>
  <si>
    <t>13,89</t>
  </si>
  <si>
    <t>173</t>
  </si>
  <si>
    <t>611980003080.S</t>
  </si>
  <si>
    <t>Podlaha laminátová, hrúbka 10 mm</t>
  </si>
  <si>
    <t>346</t>
  </si>
  <si>
    <t>13,89*1,02 "Prepočítané koeficientom množstva</t>
  </si>
  <si>
    <t>775592110.S</t>
  </si>
  <si>
    <t>Montáž podložky vyrovnávacej a tlmiacej pod plávajúce podlahy penovej hr. 2 mm</t>
  </si>
  <si>
    <t>348</t>
  </si>
  <si>
    <t>175</t>
  </si>
  <si>
    <t>283230008500.S</t>
  </si>
  <si>
    <t>Podložka z penového PE pod plávajúce podlahy, hr. 2 mm</t>
  </si>
  <si>
    <t>350</t>
  </si>
  <si>
    <t>13,89*1,03 "Prepočítané koeficientom množstva</t>
  </si>
  <si>
    <t>998775102.S</t>
  </si>
  <si>
    <t>Presun hmôt pre podlahy vlysové a parketové v objektoch výšky nad 6 do 12 m</t>
  </si>
  <si>
    <t>352</t>
  </si>
  <si>
    <t>776</t>
  </si>
  <si>
    <t>Podlahy povlakové</t>
  </si>
  <si>
    <t>177</t>
  </si>
  <si>
    <t>776511820.S</t>
  </si>
  <si>
    <t>Odstránenie povlakových podláh z nášľapnej plochy lepených s podložkou -0,0010 t</t>
  </si>
  <si>
    <t>354</t>
  </si>
  <si>
    <t>20,31+14,21+13,58+13,50+13,67+13,60+28,11+14,33+14,92+13,41+17,54+15,98+18,69+13,32+13,45+14,03+14,65+14,39"2.np"</t>
  </si>
  <si>
    <t>13,32+18,65+14,50+18,78+13,70+26,70+26,10+3,83+9,98+14,25+13,42"1.np, časť pravá"</t>
  </si>
  <si>
    <t>776541100.S</t>
  </si>
  <si>
    <t>Zhotovenie povlakových podláh PVC heterogénnych lepením v pásoch</t>
  </si>
  <si>
    <t>356</t>
  </si>
  <si>
    <t>27,61+28,24+20,31+20,10+29,06+29,48+27,93+32,46+36,61+36,65+32,41</t>
  </si>
  <si>
    <t>179</t>
  </si>
  <si>
    <t>284110000630.S</t>
  </si>
  <si>
    <t>Podlaha PVC heterogénna protišmyková, hrúbka do 2,5 mm</t>
  </si>
  <si>
    <t>358</t>
  </si>
  <si>
    <t>320,86*1,03 "Prepočítané koeficientom množstva</t>
  </si>
  <si>
    <t>776620010.S</t>
  </si>
  <si>
    <t>Zhotovenie povlaku PVC na stene heterogénny alebo homogénny lepením v pásoch</t>
  </si>
  <si>
    <t>360</t>
  </si>
  <si>
    <t>0,1*(23,5+25,4+25,4+23,5+21,5+22,2+22+18+18,1+21,6+21,35)</t>
  </si>
  <si>
    <t>181</t>
  </si>
  <si>
    <t>284110003200.S.1</t>
  </si>
  <si>
    <t>Obklad stenový PVC soklík ku podlahovine, hrúbka do 2 mm</t>
  </si>
  <si>
    <t>362</t>
  </si>
  <si>
    <t>24,255*1,03 "Prepočítané koeficientom množstva</t>
  </si>
  <si>
    <t>776990100.S</t>
  </si>
  <si>
    <t>Príprava podkladu pred zhotovením povlakových podláh zametaním</t>
  </si>
  <si>
    <t>364</t>
  </si>
  <si>
    <t>183</t>
  </si>
  <si>
    <t>776990100.S.1</t>
  </si>
  <si>
    <t>Príprava podkladu pred kladením povlakových podláh, podľa tech.listu dodávateľa podlahoviny</t>
  </si>
  <si>
    <t>366</t>
  </si>
  <si>
    <t>213</t>
  </si>
  <si>
    <t>776992200.S</t>
  </si>
  <si>
    <t>Príprava podkladu prebrúsením strojne brúskou na betón</t>
  </si>
  <si>
    <t>-1260473780</t>
  </si>
  <si>
    <t>692,63</t>
  </si>
  <si>
    <t>998776102.S</t>
  </si>
  <si>
    <t>Presun hmôt pre podlahy povlakové v objektoch výšky nad 6 do 12 m</t>
  </si>
  <si>
    <t>368</t>
  </si>
  <si>
    <t>781</t>
  </si>
  <si>
    <t>Obklady</t>
  </si>
  <si>
    <t>185</t>
  </si>
  <si>
    <t>781441159.S</t>
  </si>
  <si>
    <t>Montáž obkladov vnútorných stien z obkladačiek kladených do malty v obmedzenom priestore veľ. 300 x 600 mm</t>
  </si>
  <si>
    <t>370</t>
  </si>
  <si>
    <t>597640001800.S</t>
  </si>
  <si>
    <t>Obkladačky keramické lxvxhr 298x598x10 mm</t>
  </si>
  <si>
    <t>372</t>
  </si>
  <si>
    <t>97,798*1,06 "Prepočítané koeficientom množstva</t>
  </si>
  <si>
    <t>187</t>
  </si>
  <si>
    <t>998781103.S</t>
  </si>
  <si>
    <t>Presun hmôt pre obklady keramické v objektoch výšky nad 12 do 24 m</t>
  </si>
  <si>
    <t>374</t>
  </si>
  <si>
    <t>784</t>
  </si>
  <si>
    <t>Maľby</t>
  </si>
  <si>
    <t>784452261.S</t>
  </si>
  <si>
    <t>Maľby z maliarskych zmesí na vodnej báze, ručne nanášané, jednonásobné základné na podklad  jemnozrnný do výšky 3,80 m</t>
  </si>
  <si>
    <t>376</t>
  </si>
  <si>
    <t>755,07"vnútorný strop"</t>
  </si>
  <si>
    <t>1531,331"vnútorné steny"</t>
  </si>
  <si>
    <t>189</t>
  </si>
  <si>
    <t>784452361.S</t>
  </si>
  <si>
    <t>Maľby z maliarskych zmesí na vodnej báze, ručne nanášané, jednonásobné tónované na podklad  jemnozrnný do výšky 3,80 m</t>
  </si>
  <si>
    <t>378</t>
  </si>
  <si>
    <t>D1</t>
  </si>
  <si>
    <t>000125</t>
  </si>
  <si>
    <t>Dodávka a montáž WC</t>
  </si>
  <si>
    <t>380</t>
  </si>
  <si>
    <t>191</t>
  </si>
  <si>
    <t>000126</t>
  </si>
  <si>
    <t>Dodávka a montáž pisoár</t>
  </si>
  <si>
    <t>382</t>
  </si>
  <si>
    <t>000127</t>
  </si>
  <si>
    <t>Dodávka a montáž umývadla +batérie</t>
  </si>
  <si>
    <t>384</t>
  </si>
  <si>
    <t>193</t>
  </si>
  <si>
    <t>000600011.S</t>
  </si>
  <si>
    <t>Dopojenie rozvodv studenej vody DN15,20 a TUV</t>
  </si>
  <si>
    <t>386</t>
  </si>
  <si>
    <t>000600013.S</t>
  </si>
  <si>
    <t>Dopojenie rozvodov kanalizácie pre zriad. Predmety</t>
  </si>
  <si>
    <t>388</t>
  </si>
  <si>
    <t>195</t>
  </si>
  <si>
    <t>000700011.S</t>
  </si>
  <si>
    <t>Dopravné náklady mimostavenisková doprava objektivizácia dopravných nákladov materiálov</t>
  </si>
  <si>
    <t>390</t>
  </si>
  <si>
    <t>001400011.S</t>
  </si>
  <si>
    <t>Ostatné náklady stavby zabezpečovacie práce pri zastavení stavby bez rozlíšenia</t>
  </si>
  <si>
    <t>392</t>
  </si>
  <si>
    <t>197</t>
  </si>
  <si>
    <t>766662305.S</t>
  </si>
  <si>
    <t>Montáž dverí vchodových plastových s hydroizolačnými páskami (exteriérová a interiérová)</t>
  </si>
  <si>
    <t>394</t>
  </si>
  <si>
    <t>611730000010.S.1</t>
  </si>
  <si>
    <t>Dvere vstupné plastové, trojsklo, čiastočne presklenné, dvojkrídlové, do 900 mm od podlahy plné -  1800x2330 mm - DV1</t>
  </si>
  <si>
    <t>396</t>
  </si>
  <si>
    <t>199</t>
  </si>
  <si>
    <t>611730000010.S.2</t>
  </si>
  <si>
    <t>Dvere vstupné plastové, trojsklo, čiastočne presklenné, dvojkrídlové, do 900 mm od podlahy plné s nadsvetlíkom -  1780x2940 mm - DV2</t>
  </si>
  <si>
    <t>398</t>
  </si>
  <si>
    <t>611730000010.S.3</t>
  </si>
  <si>
    <t>Dvere vstupné plastové, trojsklo, jednokrídlové  -  900x2000 mm - DV3</t>
  </si>
  <si>
    <t>400</t>
  </si>
  <si>
    <t>201</t>
  </si>
  <si>
    <t>611730000010.S.4</t>
  </si>
  <si>
    <t>Dvere vstupné plastové lavé čiastočne presklenné, trojsklo, dvojkrídlové  - 1100x2000 mm - DV4</t>
  </si>
  <si>
    <t>402</t>
  </si>
  <si>
    <t>611730000010.S.5</t>
  </si>
  <si>
    <t>Dvere vstupné plastové pravé, trojsklo, jednokrídlové  - 900x2100 mm - DV5</t>
  </si>
  <si>
    <t>404</t>
  </si>
  <si>
    <t>203</t>
  </si>
  <si>
    <t>406</t>
  </si>
  <si>
    <t>408</t>
  </si>
  <si>
    <t>205</t>
  </si>
  <si>
    <t>410</t>
  </si>
  <si>
    <t>Plastové okno  OS - členené, rozdelené rozširovacím profilom , vxš 1480x1740 mm, izolačné trojsklo, 6 komorový profil, vonkajšie žalúzie, vrátane vnútorného parapetu, vrátane vonkajších žalúzií</t>
  </si>
  <si>
    <t>412</t>
  </si>
  <si>
    <t>207</t>
  </si>
  <si>
    <t>611730000010.S.6</t>
  </si>
  <si>
    <t>Zasklenná stena vrátane dverí a zárubne, dvere interiérové , tepelno izolačné čiastočne presklenné 1800x1970 mm, dvojkrídlové, otváravé - A, montáž a dodávka</t>
  </si>
  <si>
    <t>414</t>
  </si>
  <si>
    <t>612481119.S</t>
  </si>
  <si>
    <t>Potiahnutie vnútorných stien alebo ostatných plôch rovných i zaoblených v ploche alebo v pruhoch na plnom podklade alebo na podklade s dutinami (pod omietku) sklotextilnou mriežkou  s celoplošným prilepením</t>
  </si>
  <si>
    <t>416</t>
  </si>
  <si>
    <t>209</t>
  </si>
  <si>
    <t>783801811.S</t>
  </si>
  <si>
    <t>Odstránenie starých náterov z omietok oškrabaním s obrúsením stropov</t>
  </si>
  <si>
    <t>418</t>
  </si>
  <si>
    <t>783801812.S</t>
  </si>
  <si>
    <t>Odstránenie starých náterov z omietok oškrabaním s obrúsením stien</t>
  </si>
  <si>
    <t>420</t>
  </si>
  <si>
    <t>274001</t>
  </si>
  <si>
    <t>Očistenie základov od zeminy, pre kladením tepelnej izolácie</t>
  </si>
  <si>
    <t>-452284712</t>
  </si>
  <si>
    <t>4,45*1,6+6,55*1,6</t>
  </si>
  <si>
    <t>ELI - Elektroinstalacia a osvetlenie</t>
  </si>
  <si>
    <t xml:space="preserve">01 - Svietidlá a svetelné okruhy   </t>
  </si>
  <si>
    <t xml:space="preserve">02 - Zásuvkové, technologické obvody a dátové rozvody   </t>
  </si>
  <si>
    <t xml:space="preserve">3 - Rozvádzače   </t>
  </si>
  <si>
    <t>01</t>
  </si>
  <si>
    <t xml:space="preserve">Svietidlá a svetelné okruhy   </t>
  </si>
  <si>
    <t>SV1</t>
  </si>
  <si>
    <t>Svietidlo - PANEL-T LED OP 600x600,40W,3800lm</t>
  </si>
  <si>
    <t>SV2</t>
  </si>
  <si>
    <t>Svietidlo - LEDVANCE DAMP PROOF DALI 120 LED 39W,4000K, IP65</t>
  </si>
  <si>
    <t>SV3</t>
  </si>
  <si>
    <t>Svietidlo Osmont ELSA V4, 68637</t>
  </si>
  <si>
    <t>SV4</t>
  </si>
  <si>
    <t>Svietidlo Osmont ELSA V3, 68625 so senzorom</t>
  </si>
  <si>
    <t>210201913</t>
  </si>
  <si>
    <t>Montáž svietidla interiérového na strop do 5 kg</t>
  </si>
  <si>
    <t>210110041</t>
  </si>
  <si>
    <t>Spínač polozapustený a zapustený vrátane zapojenia jednopólový - radenie 1</t>
  </si>
  <si>
    <t>345320000500</t>
  </si>
  <si>
    <t>Vypínač Legrand Valena Life radenie 1</t>
  </si>
  <si>
    <t>345320000500.IP</t>
  </si>
  <si>
    <t>Vypínač Legrand Valena Life radenie 1 IP44</t>
  </si>
  <si>
    <t>210110044</t>
  </si>
  <si>
    <t>Spínač polozapustený a zapustený vrátane zapojenia dvojitý prep.stried. - radenie 5 B</t>
  </si>
  <si>
    <t>345330003400</t>
  </si>
  <si>
    <t>Vypínač Legrand Valena Life radenie 6+6</t>
  </si>
  <si>
    <t>210110043</t>
  </si>
  <si>
    <t>Spínač polozapustený a zapustený vrátane zapojenia sériový - radenie 5</t>
  </si>
  <si>
    <t>345320001000</t>
  </si>
  <si>
    <t>Vypínač Legrand Valena Life radenie 5</t>
  </si>
  <si>
    <t>210110045</t>
  </si>
  <si>
    <t>Spínač polozapustený a zapustený vrátane zapojenia stried.prep.- radenie 6</t>
  </si>
  <si>
    <t>345320001000.1</t>
  </si>
  <si>
    <t>Vypínač Legrand Valena Life radenie 6</t>
  </si>
  <si>
    <t>210411066</t>
  </si>
  <si>
    <t>Montáž PIR detektora</t>
  </si>
  <si>
    <t>PIR1</t>
  </si>
  <si>
    <t>B.E.G. Brück 92150 na omietku senzor pohybu PIR 360 ° triak biela IP20</t>
  </si>
  <si>
    <t>210010301</t>
  </si>
  <si>
    <t>Krabica prístrojová bez zapojenia (1901, KP 68, KZ 3)</t>
  </si>
  <si>
    <t>345410002400</t>
  </si>
  <si>
    <t>Krabica inštalačná KU 68-1901 KA 73,5x43,5 mm pod omietku sivá</t>
  </si>
  <si>
    <t>973046161</t>
  </si>
  <si>
    <t>Vysekanie v murive betónovom kapsy pre klátiky a krabice, veľ. do 100x100x50 mm,  -0,00100t</t>
  </si>
  <si>
    <t>974031121</t>
  </si>
  <si>
    <t>Vysekanie rýh v akomkoľvek murive tehlovom na akúkoľvek maltu do hĺbky 30 mm a š. do 30 mm,  -0,00200 t</t>
  </si>
  <si>
    <t>210201500</t>
  </si>
  <si>
    <t>Zapojenie svietidla CBS, vrátane montáže</t>
  </si>
  <si>
    <t>CBS1</t>
  </si>
  <si>
    <t>Svietidlo núdzové pre systém CBS s piktogramom</t>
  </si>
  <si>
    <t>CBS2</t>
  </si>
  <si>
    <t>Svietidlo núdzové pre systém CBS na prisvietenie, bez piktogramu</t>
  </si>
  <si>
    <t>CBS_UM</t>
  </si>
  <si>
    <t>Montáž slučkovej ústredne CBS pre 4 slučky do 80ks svietidiel, doba zálohy 3h</t>
  </si>
  <si>
    <t>CBS_U</t>
  </si>
  <si>
    <t>Dodávka slučkovej ústredne CBS pre 4 slučky do 80ks svietidiel, doba zálohy 3h - podľa PD</t>
  </si>
  <si>
    <t>PK_M</t>
  </si>
  <si>
    <t>Montáž požiarnej krabice EI90</t>
  </si>
  <si>
    <t>PK_D</t>
  </si>
  <si>
    <t>Požiarna krabica EI90</t>
  </si>
  <si>
    <t>210881075</t>
  </si>
  <si>
    <t>Kábel bezhalogénový, medený uložený pevne N2XH 0,6/1,0 kV  3x1,5 B2ca s1,d1,a1</t>
  </si>
  <si>
    <t>341610014300-J</t>
  </si>
  <si>
    <t>Kábel medený bezhalogenový N2XH-J 3x1,5 mm2 B2ca s1,d1,a1  (alebo technický ekvivalent CXKH-R-J 3x1,5 B2ca s1,d1,a1)</t>
  </si>
  <si>
    <t>341610014300-O</t>
  </si>
  <si>
    <t>Kábel medený bezhalogenový N2XH-O 3x1,5 mm2 B2ca s1,d1,a1  (alebo technický ekvivalent CXKH-R-O 3x1,5 B2ca s1,d1,a1)</t>
  </si>
  <si>
    <t>210881325</t>
  </si>
  <si>
    <t>Kábel bezhalogénový, medený uložený pevne NHXH-FE E90 0,6/1,0 kV  2x1,5 B2ca s1,d1,a1</t>
  </si>
  <si>
    <t>341610025000</t>
  </si>
  <si>
    <t>Kábel medený bezhalogenový NHXH E90 2x1,5 mm2 B2ca s1,d1,a1</t>
  </si>
  <si>
    <t>340228</t>
  </si>
  <si>
    <t>set X-GHP 18 MX + GC 22</t>
  </si>
  <si>
    <t>286797</t>
  </si>
  <si>
    <t>Káblová príchytka Hilti E90 X-FB 8 MX</t>
  </si>
  <si>
    <t>x-ghp</t>
  </si>
  <si>
    <t>klinec do plynovky X-GHP 18 MX</t>
  </si>
  <si>
    <t>gc22</t>
  </si>
  <si>
    <t>zásobník plynu GC 22</t>
  </si>
  <si>
    <t>TS_CS</t>
  </si>
  <si>
    <t>Tlačidlo núdzového vypnutia Total Stop, resp. vypnutia kotolne na povrch</t>
  </si>
  <si>
    <t>TS_CS.1</t>
  </si>
  <si>
    <t>02</t>
  </si>
  <si>
    <t xml:space="preserve">Zásuvkové, technologické obvody a dátové rozvody   </t>
  </si>
  <si>
    <t>210111011</t>
  </si>
  <si>
    <t>Domová zásuvka polozapustená alebo zapustená 250 V / 16A, vrátane zapojenia 2P + PE</t>
  </si>
  <si>
    <t>345520000310</t>
  </si>
  <si>
    <t>Zásuvka Legrand Valena Life biela dvojnásobná</t>
  </si>
  <si>
    <t>345520000310.IP44</t>
  </si>
  <si>
    <t>Zásuvka Legrand Valena Life biela IP44</t>
  </si>
  <si>
    <t>210881076</t>
  </si>
  <si>
    <t>Kábel bezhalogénový, medený uložený pevne N2XH 0,6/1,0 kV  3x2,5</t>
  </si>
  <si>
    <t>341610014400</t>
  </si>
  <si>
    <t>Kábel medený bezhalogenový N2XH 3x2,5 mm2 B2ca s1,d1,a1   (alebo technický ekvivalent CXKH-R 3x2,5 B2ca s1,d1,a1)</t>
  </si>
  <si>
    <t>210881105</t>
  </si>
  <si>
    <t>Kábel bezhalogénový, medený uložený pevne N2XH 0,6/1,0 kV  5x25</t>
  </si>
  <si>
    <t>341610017300</t>
  </si>
  <si>
    <t>Kábel medený bezhalogenový N2XH 5x25 mm2 B2ca s1,d1,a1</t>
  </si>
  <si>
    <t>210881106</t>
  </si>
  <si>
    <t>Kábel bezhalogénový, medený uložený pevne N2XH 0,6/1,0 kV  5x35</t>
  </si>
  <si>
    <t>341610017400</t>
  </si>
  <si>
    <t>Kábel medený bezhalogenový N2XH 5x35 mm2 B2ca s1,d1,a1</t>
  </si>
  <si>
    <t>210881104</t>
  </si>
  <si>
    <t>Kábel bezhalogénový, medený uložený pevne N2XH 0,6/1,0 kV  5x16</t>
  </si>
  <si>
    <t>341610017200</t>
  </si>
  <si>
    <t>Kábel medený bezhalogenový N2XH 5x16 mm2 B2ca s1,d1,a1</t>
  </si>
  <si>
    <t>210881102</t>
  </si>
  <si>
    <t>Kábel bezhalogénový, medený uložený pevne N2XH 0,6/1,0 kV  5x4</t>
  </si>
  <si>
    <t>341610017000</t>
  </si>
  <si>
    <t>Kábel medený bezhalogenový N2XH 5x4 mm2 B2ca s1,d1,a1</t>
  </si>
  <si>
    <t>210881058</t>
  </si>
  <si>
    <t>Vodič bezhalogénový, medený uložený pevne N2XH 0,6/1,0 kV  16</t>
  </si>
  <si>
    <t>341610012600</t>
  </si>
  <si>
    <t>Vodič medený bezhalogenový N2XH 16 mm2 B2ca s1,d1,a1   (alebo technický ekvivalent CXKH-R 1x16 B2ca s1,d1,a1)</t>
  </si>
  <si>
    <t>210881061</t>
  </si>
  <si>
    <t>Vodič bezhalogénový, medený uložený pevne N2XH 0,6/1,0 kV  50</t>
  </si>
  <si>
    <t>341610012900</t>
  </si>
  <si>
    <t>Kábel medený bezhalogenový N2XH 50 mm2 B2ca s1,d1,a1   (alebo technický ekvivalent CXKH-R 1x50 B2ca s1,d1,a1)</t>
  </si>
  <si>
    <t>210881056</t>
  </si>
  <si>
    <t>Vodič bezhalogénový, medený uložený pevne N2XH 0,6/1,0 kV  6</t>
  </si>
  <si>
    <t>341610012400</t>
  </si>
  <si>
    <t>Vodič medený bezhalogenový N2XH 6 mm2</t>
  </si>
  <si>
    <t>210881212</t>
  </si>
  <si>
    <t>Kábel bezhalogénový, medený uložený pevne 1-CHKE-V 0,6/1,0 kV  2x1,5</t>
  </si>
  <si>
    <t>341610020400</t>
  </si>
  <si>
    <t>Kábel medený bezhalogenový 1-CHKE-V 2x1,5 mm2 B2ca s1,d1,a1</t>
  </si>
  <si>
    <t>210222300</t>
  </si>
  <si>
    <t>Ochranné pospájanie v práčovniach, kúpeľniach, voľne ulož., alebo v omietke Cu 4-16mm2, pre vonkajšie práce</t>
  </si>
  <si>
    <t>354410006200.S</t>
  </si>
  <si>
    <t>Svorka uzemňovacia Bernard ZSA 16 vrátane pásika Cu</t>
  </si>
  <si>
    <t>210222031</t>
  </si>
  <si>
    <t>Ekvipotenciálna svorkovnica EPS 2 v krabici KO 125 E, pre vonkajšie práce</t>
  </si>
  <si>
    <t>345410000400</t>
  </si>
  <si>
    <t>Krabica odbočná z PVC s viečkom pod omietku KO 125 E, šxvxh 150x150x77 mm, KOPOS</t>
  </si>
  <si>
    <t>345610005100</t>
  </si>
  <si>
    <t>Svorkovnica ekvipotencionálna z PP biela EPS 2 XX, šxvxh 126x50x60 mm, KOPOS</t>
  </si>
  <si>
    <t>Kot</t>
  </si>
  <si>
    <t>Pripájanie zariadení tretích strán na voľné vývody spolu v počte do 20ks</t>
  </si>
  <si>
    <t>220511030</t>
  </si>
  <si>
    <t>Kábel volne uložený v stenu</t>
  </si>
  <si>
    <t>341230001300</t>
  </si>
  <si>
    <t>Kábel medený dátový FTP-AWG LSOH 4x2x24 mm2 Cat 6A</t>
  </si>
  <si>
    <t>2RJ45</t>
  </si>
  <si>
    <t>Zásuvka dátová 2xRJ45 Cat6A</t>
  </si>
  <si>
    <t>2RJ45.1</t>
  </si>
  <si>
    <t>Zásuvka dátová 1xRJ45 Cat6A</t>
  </si>
  <si>
    <t>1RJ45.1</t>
  </si>
  <si>
    <t>AP</t>
  </si>
  <si>
    <t>Prístupový bod Wifi - podľa požiadaviek investora</t>
  </si>
  <si>
    <t>AP.1</t>
  </si>
  <si>
    <t>Prístupový bod Wifi - podľa požiadaviek investora, vrátane konfigurácie</t>
  </si>
  <si>
    <t xml:space="preserve">Rozvádzače   </t>
  </si>
  <si>
    <t>R1.1</t>
  </si>
  <si>
    <t>Rozvádzač R1.1 oceľoplechový EI30 vrátane výzbroje v zmysle jednopólovej schémy</t>
  </si>
  <si>
    <t>R1.2</t>
  </si>
  <si>
    <t>Rozvádzač R1.2 oceľoplechový EI30 vrátane výzbroje v zmysle jednopólovej schémy</t>
  </si>
  <si>
    <t>R2</t>
  </si>
  <si>
    <t>Rozvádzač R2 oceľoplechový EI30 vrátane výzbroje v zmysle jednopólovej schémy</t>
  </si>
  <si>
    <t>RT</t>
  </si>
  <si>
    <t>Rozvádzač RT oceľoplechový vrátane výzbroje v zmysle jednopólovej schémy</t>
  </si>
  <si>
    <t>RT.1</t>
  </si>
  <si>
    <t>Rozvádzač RH oceľoplechový vrátane výzbroje v zmysle jednopólovej schémy</t>
  </si>
  <si>
    <t>RD</t>
  </si>
  <si>
    <t>Dátový rozvádzač 19" v zmysle PD 45U, vrátane patch káblov</t>
  </si>
  <si>
    <t>210190003</t>
  </si>
  <si>
    <t>Montáž oceľoplechovej rozvodnice do váhy 100 kg</t>
  </si>
  <si>
    <t>210100001</t>
  </si>
  <si>
    <t>Ukončenie vodičov v rozvádzač. vrátane zapojenia a vodičovej koncovky do 2,5 mm2</t>
  </si>
  <si>
    <t>210100004</t>
  </si>
  <si>
    <t>Ukončenie vodičov v rozvádzač. vrátane zapojenia a vodičovej koncovky do 25 mm2</t>
  </si>
  <si>
    <t>210100005</t>
  </si>
  <si>
    <t>Ukončenie vodičov v rozvádzač. vrátane zapojenia a vodičovej koncovky do 35 mm2</t>
  </si>
  <si>
    <t>BLZ - Bleskozvod</t>
  </si>
  <si>
    <t xml:space="preserve">01 - Bleskozvod a uzemnenie   </t>
  </si>
  <si>
    <t xml:space="preserve">02 - Ostatné   </t>
  </si>
  <si>
    <t xml:space="preserve">Bleskozvod a uzemnenie   </t>
  </si>
  <si>
    <t>210220800</t>
  </si>
  <si>
    <t>Uzemňovacie vedenie na povrchu  AlMgSi  drôt zvodový O 8-10</t>
  </si>
  <si>
    <t>354410064200</t>
  </si>
  <si>
    <t>Drôt bleskozvodový zliatina AlMgSi, d 8 mm, Al</t>
  </si>
  <si>
    <t>210220803</t>
  </si>
  <si>
    <t>Skrytý zvod pri zatepľovacom systéme AlMgSi drôt zvodový O 8</t>
  </si>
  <si>
    <t>345710009300</t>
  </si>
  <si>
    <t>Rúrka ohybná vlnitá pancierová PVC-U, FXP DN 32</t>
  </si>
  <si>
    <t>345710038300</t>
  </si>
  <si>
    <t>Príchytka pre rúrku z PVC S32</t>
  </si>
  <si>
    <t>354410064200.1</t>
  </si>
  <si>
    <t>Drôt bleskozvodový zliatina AlMgSi, d 8 mm, Al, ekvivalentne v PVC</t>
  </si>
  <si>
    <t>210220203</t>
  </si>
  <si>
    <t>Zachytávacia tyč FeZn do muriva JZ10-15</t>
  </si>
  <si>
    <t>354410022900</t>
  </si>
  <si>
    <t>Tyč zachytávacia FeZn na upevnenie do muriva označenie JZ 15</t>
  </si>
  <si>
    <t>210220309</t>
  </si>
  <si>
    <t>Svorka k zachytavacej tyči FeZn SJ 02m OB a SR 03 OB</t>
  </si>
  <si>
    <t>354410068700</t>
  </si>
  <si>
    <t>Držiak FeZn k zachytávacej tyči k OB ocelový žiarovo zinkovaný označenie SJ 02m OB D=25 mm</t>
  </si>
  <si>
    <t>210220109</t>
  </si>
  <si>
    <t>Podpery vedenia FeZn pod škridlovú strech PV11 a PV14</t>
  </si>
  <si>
    <t>354410032600.S</t>
  </si>
  <si>
    <t>Podpera vedenia FeZn pod škridľovú strechu označenie PV 11</t>
  </si>
  <si>
    <t>210220111</t>
  </si>
  <si>
    <t>Podpery vedenia FeZn na hrebeň strechy PV16</t>
  </si>
  <si>
    <t>354410033800.S</t>
  </si>
  <si>
    <t>Podpera vedenia FeZn na hrebeň strechy označenie PV 16</t>
  </si>
  <si>
    <t>210220050</t>
  </si>
  <si>
    <t>Označenie zvodov číselnými štítkami</t>
  </si>
  <si>
    <t>354410064600</t>
  </si>
  <si>
    <t>Štítok orientačný nerezový zemniaci na zvody</t>
  </si>
  <si>
    <t>210220247</t>
  </si>
  <si>
    <t>Svorka FeZn skúšobná SZ</t>
  </si>
  <si>
    <t>354410004300.S</t>
  </si>
  <si>
    <t>Svorka FeZn skúšobná označenie SZ</t>
  </si>
  <si>
    <t>210220021</t>
  </si>
  <si>
    <t>Uzemňovacie vedenie v zemi FeZn vrátane izolácie spojov O 10 mm</t>
  </si>
  <si>
    <t>354410054800</t>
  </si>
  <si>
    <t>Drôt bleskozvodový FeZn, d 10 mm</t>
  </si>
  <si>
    <t>210220253</t>
  </si>
  <si>
    <t>Svorka FeZn uzemňovacia SR03</t>
  </si>
  <si>
    <t>354410000900.S</t>
  </si>
  <si>
    <t>Svorka FeZn uzemňovacia označenie SR 03 A</t>
  </si>
  <si>
    <t>210220240</t>
  </si>
  <si>
    <t>Svorka FeZn k uzemňovacej tyči  SJ</t>
  </si>
  <si>
    <t>354410001500.S</t>
  </si>
  <si>
    <t>Svorka FeZn k uzemňovacej tyči označenie SJ 01</t>
  </si>
  <si>
    <t>210220280</t>
  </si>
  <si>
    <t>Uzemňovacia tyč FeZn ZT</t>
  </si>
  <si>
    <t>354410055600.S</t>
  </si>
  <si>
    <t>Tyč uzemňovacia FeZn označenie ZT 1,5 m</t>
  </si>
  <si>
    <t>210010372</t>
  </si>
  <si>
    <t>Elektromontážna krabica s viečkom do zateplenia pre skúšobnú svorku</t>
  </si>
  <si>
    <t>345410007900</t>
  </si>
  <si>
    <t>Krabica do zateplenia z PC-ABS otváracím viečkom KUZ-VO KB, hĺbka 85-140 mm, KOPOS</t>
  </si>
  <si>
    <t>210220243</t>
  </si>
  <si>
    <t>Svorka FeZn spojovacia SS</t>
  </si>
  <si>
    <t>354410003400.S</t>
  </si>
  <si>
    <t>Svorka FeZn spojovacia označenie SS 2 skrutky s príložkou</t>
  </si>
  <si>
    <t>210220245</t>
  </si>
  <si>
    <t>Svorka FeZn pripojovacia SP</t>
  </si>
  <si>
    <t>354410004000.S</t>
  </si>
  <si>
    <t>Svorka FeZn pripájaca označenie SP 1</t>
  </si>
  <si>
    <t>210220252</t>
  </si>
  <si>
    <t>Svorka FeZn odbočovacia spojovacia SR01-02</t>
  </si>
  <si>
    <t>354410000400.S</t>
  </si>
  <si>
    <t>Svorka FeZn odbočovacia spojovacia označenie SR 01</t>
  </si>
  <si>
    <t>210220031</t>
  </si>
  <si>
    <t>Ekvipotenciálna svorkovnica EPS 2 v krabici KO 125 E</t>
  </si>
  <si>
    <t>PO</t>
  </si>
  <si>
    <t>Protikorózna ochrana spojov</t>
  </si>
  <si>
    <t>PO.1</t>
  </si>
  <si>
    <t>HVI</t>
  </si>
  <si>
    <t>Izolovaný zvod HVI Light vrátane svoriek a príchytiek</t>
  </si>
  <si>
    <t>HVI_M</t>
  </si>
  <si>
    <t>Izolovaný zvod HVI Light vrátane svoriek a príchytiek - Montáž</t>
  </si>
  <si>
    <t>210800628</t>
  </si>
  <si>
    <t>Vodič medený uložený pevne H07V-K (CYA)  450/750 V 6</t>
  </si>
  <si>
    <t>341310009100</t>
  </si>
  <si>
    <t>Vodič medený flexibilný H07V-K 6 mm2</t>
  </si>
  <si>
    <t xml:space="preserve">Ostatné   </t>
  </si>
  <si>
    <t>Vysekanie v murive betónovom kapsy pre klátiky a krabice, veľ. do 150x150x80 mm,  -0,00100t</t>
  </si>
  <si>
    <t>460200285.S</t>
  </si>
  <si>
    <t>Hĺbenie káblovej ryhy ručne 50 cm širokej a 100 cm hlbokej, v zemine triedy 5</t>
  </si>
  <si>
    <t>460560285.S</t>
  </si>
  <si>
    <t>Ručný zásyp nezap. káblovej ryhy bez zhutn. zeminy, 50 cm širokej, 100 cm hlbokej v zemine tr. 5</t>
  </si>
  <si>
    <t>OPaOS</t>
  </si>
  <si>
    <t>Prvá OPaOS</t>
  </si>
  <si>
    <t>PPV</t>
  </si>
  <si>
    <t>Podiel pridružených výkonov</t>
  </si>
  <si>
    <t>PM</t>
  </si>
  <si>
    <t>Podružný materiál</t>
  </si>
  <si>
    <t>Projekt skutočného vyhotovenia - porealizačné zameranie</t>
  </si>
  <si>
    <t>Demontážne práce</t>
  </si>
  <si>
    <t>hod</t>
  </si>
  <si>
    <t>UK - Vykurovanie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</si>
  <si>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</si>
  <si>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</si>
  <si>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</si>
  <si>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</si>
  <si>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</si>
  <si>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>M - Práce a dodávky M</t>
  </si>
  <si>
    <t xml:space="preserve">    23-M - Montáže potrubia</t>
  </si>
  <si>
    <t>972056012</t>
  </si>
  <si>
    <t>Jadrové vrty diamantovými korunkami do D 50 mm do stropov - železobetónových -0,00042t   35cm*150ks</t>
  </si>
  <si>
    <t>cm</t>
  </si>
  <si>
    <t>979089002.S</t>
  </si>
  <si>
    <t>Poplatok za skládku</t>
  </si>
  <si>
    <t>713411122.S</t>
  </si>
  <si>
    <t>Montáž izolácie tepelnej potrubia a ohybov pásmi s Al fóliou pripevnenými oceľovým drôtom dvojvrstvá</t>
  </si>
  <si>
    <t>631470001400.S</t>
  </si>
  <si>
    <t>Lamelová rohož z minerálnej vlny hr. 40 mm s hliníkovou fóliou na izoláciu zakrivených plôch a potrubí</t>
  </si>
  <si>
    <t>631470001600.S</t>
  </si>
  <si>
    <t>Lamelová rohož z minerálnej vlny hr. 60 mm s hliníkovou fóliou na izoláciu zakrivených plôch a potrubí</t>
  </si>
  <si>
    <t>731</t>
  </si>
  <si>
    <t>Ústredné kúrenie - kotolne</t>
  </si>
  <si>
    <t>731201822.S</t>
  </si>
  <si>
    <t>Demontáž kotla žiarorúrkového skriňového automatických s výkonom do 50 kW</t>
  </si>
  <si>
    <t>731292812.S1</t>
  </si>
  <si>
    <t>Demontáž existujúceho komína</t>
  </si>
  <si>
    <t>731261113.S</t>
  </si>
  <si>
    <t>Montáž plynového kotla nástenného kondenzačného</t>
  </si>
  <si>
    <t>0101</t>
  </si>
  <si>
    <t>Plynový kotol Hoval TopGas 35</t>
  </si>
  <si>
    <t>0102</t>
  </si>
  <si>
    <t>Komínové teleso združené DN200/250 výšky 8 m vr. dymovody DN 100/150</t>
  </si>
  <si>
    <t>0103</t>
  </si>
  <si>
    <t>Neutralizačný box kondenzátu</t>
  </si>
  <si>
    <t>732</t>
  </si>
  <si>
    <t>Ústredné kúrenie - strojovne</t>
  </si>
  <si>
    <t>732331015.S</t>
  </si>
  <si>
    <t>Montáž expanznej nádoby tlak do 6 bar s membránou 100 l</t>
  </si>
  <si>
    <t>484630006510</t>
  </si>
  <si>
    <t>Nádoba expanzná s membránou typ N 100 l,  6 bar / 1,5 bar</t>
  </si>
  <si>
    <t>732331006.S</t>
  </si>
  <si>
    <t>Montáž expanznej nádoby tlak do 6 bar s membránou 18 l</t>
  </si>
  <si>
    <t>484630006200.S</t>
  </si>
  <si>
    <t>Nádoba expanzná s membránou typ N 18 l,  6 bar / 1,5 bar</t>
  </si>
  <si>
    <t>734252110.S</t>
  </si>
  <si>
    <t>Montáž ventilu poistného rohového G 1/2</t>
  </si>
  <si>
    <t>551210023300.S</t>
  </si>
  <si>
    <t>Ventil poistný pre kúrenie 1/2”, PN 16, mosadz</t>
  </si>
  <si>
    <t>734252120.S</t>
  </si>
  <si>
    <t>Montáž ventilu poistného rohového G 3/4</t>
  </si>
  <si>
    <t>551210023500.S</t>
  </si>
  <si>
    <t>Ventil poistný pre kúrenie 3/4”, PN 16, mosadz</t>
  </si>
  <si>
    <t>541320006100.S</t>
  </si>
  <si>
    <t>Teplomer pre montáž do tepelnej izolácie</t>
  </si>
  <si>
    <t>388320000100.S</t>
  </si>
  <si>
    <t>Teplomer bimetalový DN 63, jímka 50 mm, rozsah 0-120 °C</t>
  </si>
  <si>
    <t>388430000100.S</t>
  </si>
  <si>
    <t>Manometer radiálny d 63 mm, pripojenie 3/8", 3 bar</t>
  </si>
  <si>
    <t>732351000.S</t>
  </si>
  <si>
    <t>Montáž akumulačného zásobníkaTUV 200 l</t>
  </si>
  <si>
    <t>484420016900.S</t>
  </si>
  <si>
    <t>Zásobník akumulačný , objem 200 l Hoval Combival</t>
  </si>
  <si>
    <t>732422055.S</t>
  </si>
  <si>
    <t>Montáž obehového čerpadla teplovodného DN 25 výtlak do 6 m rozpon 180 mm</t>
  </si>
  <si>
    <t>426110052300.S1</t>
  </si>
  <si>
    <t>Čerpadlo obehové Grundfos UP 25-40</t>
  </si>
  <si>
    <t>426110052300.2</t>
  </si>
  <si>
    <t>Čerpadlo obehové Grundfos Magna 3 25-60</t>
  </si>
  <si>
    <t>732422070.S</t>
  </si>
  <si>
    <t>Montáž obehového čerpadla teplovodného DN 32 výtlak do 6 m rozpon 180 mm</t>
  </si>
  <si>
    <t>426110052310</t>
  </si>
  <si>
    <t>Čerpadlo obehové MAGNA3 32-120F 180, PN 10, GRUNDFOS</t>
  </si>
  <si>
    <t>732429112.S</t>
  </si>
  <si>
    <t>Montáž čerpadla (do potrubia) cirkulačného DN40</t>
  </si>
  <si>
    <t>426110052310.S1</t>
  </si>
  <si>
    <t>Cirkulačné čerpadlo Grundfos bronzové UPS 40-180B</t>
  </si>
  <si>
    <t>731370060.S</t>
  </si>
  <si>
    <t>Montáž hydraulického vyrovnávača dynamických tlakov - anuloidu prírubového,</t>
  </si>
  <si>
    <t>484810008930.S</t>
  </si>
  <si>
    <t>Anuloid HVDT Racen 1</t>
  </si>
  <si>
    <t>731391811.S</t>
  </si>
  <si>
    <t>Vypúšťanie vody z kotla do kanalizácie samospádom o v. pl.kotla do 5 m2</t>
  </si>
  <si>
    <t>731890801.S</t>
  </si>
  <si>
    <t>Vnútrostaveniskové premiestnenie vybúraných hmôt kotolní vodorovne do 6 m</t>
  </si>
  <si>
    <t>732111402.S</t>
  </si>
  <si>
    <t>Montáž rozdeľovača a zberača združeného RS Combi modul 100</t>
  </si>
  <si>
    <t>484650000600.S</t>
  </si>
  <si>
    <t>Rozdeľovač a zberač združený RS Combi modul 100 mm Racen</t>
  </si>
  <si>
    <t>484650039100.S</t>
  </si>
  <si>
    <t>Pevný stojan modul 250 mm, výška 200 - 800 mm pre rozdeľovače a zberače</t>
  </si>
  <si>
    <t>1254</t>
  </si>
  <si>
    <t>Magnetická úprav*ňa vody</t>
  </si>
  <si>
    <t>733</t>
  </si>
  <si>
    <t>Ústredné kúrenie - rozvodné potrubie</t>
  </si>
  <si>
    <t>733120815.S</t>
  </si>
  <si>
    <t>Demontáž potrubia z oceľových rúrok hladkých do priemeru 38,  -0,00254t</t>
  </si>
  <si>
    <t>733120819.S</t>
  </si>
  <si>
    <t>Demontáž potrubia z oceľových rúrok hladkých nad 38 do D 60,3,  -0,00473t</t>
  </si>
  <si>
    <t>733125006.S</t>
  </si>
  <si>
    <t>Potrubie z uhlíkovej ocele spájané lisovaním 18x1,5</t>
  </si>
  <si>
    <t>733125009.S</t>
  </si>
  <si>
    <t>Potrubie z uhlíkovej ocele spájané lisovaním 22x1,5</t>
  </si>
  <si>
    <t>733125012.S</t>
  </si>
  <si>
    <t>Potrubie z uhlíkovej ocele spájané lisovaním 28x1,5</t>
  </si>
  <si>
    <t>733125015.S</t>
  </si>
  <si>
    <t>Potrubie z uhlíkovej ocele spájané lisovaním 35x1,5</t>
  </si>
  <si>
    <t>733125018.S</t>
  </si>
  <si>
    <t>Potrubie z uhlíkovej ocele spájané lisovaním 42x1,5</t>
  </si>
  <si>
    <t>733125021.S</t>
  </si>
  <si>
    <t>Potrubie z uhlíkovej ocele spájané lisovaním54x1,5</t>
  </si>
  <si>
    <t>734</t>
  </si>
  <si>
    <t>Ústredné kúrenie - armatúry</t>
  </si>
  <si>
    <t>734209112.S</t>
  </si>
  <si>
    <t>Montáž závitových armatúr s 2 závitmi do G 1/2</t>
  </si>
  <si>
    <t>551210026500.S</t>
  </si>
  <si>
    <t>Ventil radiátorový priamy V 4232 1/2" s nastaviteľnou reguláciou, k armaturám pre ústredné vykurovanie</t>
  </si>
  <si>
    <t>551210027200.S</t>
  </si>
  <si>
    <t>Ventil radiátorový priamy V 4262 1/2" s nastaviteľnou reguláciou, k armaturám pre ústredné vykurovanie</t>
  </si>
  <si>
    <t>734315000.S</t>
  </si>
  <si>
    <t>Montáž oceľového guľového kohúta na horúcu vodu obojstranne závitového DN 15</t>
  </si>
  <si>
    <t>551240001700.S</t>
  </si>
  <si>
    <t>Guľový kohút DN 15 obojstranne závitový na horúcu vodu, PN 40, vnútorný závit, oceľový</t>
  </si>
  <si>
    <t>551210009300.S</t>
  </si>
  <si>
    <t>Ventil odvzdušňovací automatický 1/2” so spätnou klapkou</t>
  </si>
  <si>
    <t>734240015.S</t>
  </si>
  <si>
    <t>Montáž spätnej klapky závitovej G5/4</t>
  </si>
  <si>
    <t>551190001100</t>
  </si>
  <si>
    <t>Spätná klapka vodorovná Clapet, 5/4" FF, mäkké tesnenie na disku, mosadz, FIV.08406</t>
  </si>
  <si>
    <t>734240010.S</t>
  </si>
  <si>
    <t>Montáž spätnej klapky závitovej G1</t>
  </si>
  <si>
    <t>551190001000</t>
  </si>
  <si>
    <t>Spätná klapka vodorovná Clapet, 1" FF, mäkké tesnenie na disku, mosadz, FIV.08406</t>
  </si>
  <si>
    <t>25244</t>
  </si>
  <si>
    <t>Montáž magnetického filtra 6/4</t>
  </si>
  <si>
    <t>436320008500.S</t>
  </si>
  <si>
    <t>Magnetický filter 6/4", nehrdzavejúca oceľ, o-krúžok</t>
  </si>
  <si>
    <t>734315005.S</t>
  </si>
  <si>
    <t>Montáž oceľového guľového kohúta na horúcu vodu obojstranne závitového DN 20</t>
  </si>
  <si>
    <t>551240001800.S</t>
  </si>
  <si>
    <t>Guľový kohút DN 20 obojstranne závitový na horúcu vodu, PN 40, vnútorný závit, oceľový</t>
  </si>
  <si>
    <t>734315010.S</t>
  </si>
  <si>
    <t>Montáž oceľového guľového kohúta na horúcu vodu obojstranne závitového DN 25</t>
  </si>
  <si>
    <t>551240001900.S</t>
  </si>
  <si>
    <t>Guľový kohút DN 25 obojstranne závitový na horúcu vodu, PN 40, vnútorný závit, oceľový</t>
  </si>
  <si>
    <t>734315015.S</t>
  </si>
  <si>
    <t>Montáž oceľového guľového kohúta na horúcu vodu obojstranne závitového DN 32</t>
  </si>
  <si>
    <t>551240002000.S</t>
  </si>
  <si>
    <t>Guľový kohút DN 32 obojstranne závitový na horúcu vodu, PN 40, vnútorný závit, oceľový</t>
  </si>
  <si>
    <t>734315020.S</t>
  </si>
  <si>
    <t>Montáž oceľového guľového kohúta na horúcu vodu obojstranne závitového DN 40</t>
  </si>
  <si>
    <t>551240002100.S</t>
  </si>
  <si>
    <t>Guľový kohút DN 40 obojstranne závitový na horúcu vodu, PN 40, vnútorný závit, oceľový</t>
  </si>
  <si>
    <t>Montáž závitových armatúr DN40 s dvomi závitmi</t>
  </si>
  <si>
    <t>1255</t>
  </si>
  <si>
    <t>Spätná klapka DN40</t>
  </si>
  <si>
    <t>1256</t>
  </si>
  <si>
    <t>Filter DN40</t>
  </si>
  <si>
    <t>1257</t>
  </si>
  <si>
    <t>Regulátor tlakovej diferencie STAD DN40</t>
  </si>
  <si>
    <t>1258</t>
  </si>
  <si>
    <t>Trojcestný ventil zmiešavací DN40 s pohonom</t>
  </si>
  <si>
    <t>1259</t>
  </si>
  <si>
    <t>Montáž závitových armatúr DN25 s dvomi závitmi</t>
  </si>
  <si>
    <t>1260</t>
  </si>
  <si>
    <t>Regulátor tlakovej diferencie STAD DN25</t>
  </si>
  <si>
    <t>1261</t>
  </si>
  <si>
    <t>Filter DN25</t>
  </si>
  <si>
    <t>735</t>
  </si>
  <si>
    <t>Ústredné kúrenie - vykurovacie telesá</t>
  </si>
  <si>
    <t>735154140.S</t>
  </si>
  <si>
    <t>Montáž vykurovacieho telesa panelového dvojradového výšky 600 mm/ dĺžky 400-600 mm</t>
  </si>
  <si>
    <t>484530065700.S</t>
  </si>
  <si>
    <t>Teleso vykurovacie doskové dvojradové oceľové, vxlxhĺ 600x600x100 mm, s bočným pripojením a dvoma konvektormi</t>
  </si>
  <si>
    <t>735154143.S</t>
  </si>
  <si>
    <t>Montáž vykurovacieho telesa panelového dvojradového výšky 600 mm/ dĺžky 1400-1800 mm</t>
  </si>
  <si>
    <t>484530066600.S</t>
  </si>
  <si>
    <t>Teleso vykurovacie doskové dvojradové oceľové, vxlxhĺ 600x1500x100 mm, s bočným pripojením a dvoma konvektormi</t>
  </si>
  <si>
    <t>735154241.S</t>
  </si>
  <si>
    <t>Montáž vykurovacieho telesa panelového trojradového výšky 600 mm/ dĺžky 700-900 mm</t>
  </si>
  <si>
    <t>484530048222.S</t>
  </si>
  <si>
    <t>Teleso vykurovacie doskové trojradové oceľové, vxlxhĺ 600x800x155 mm s bočným pripojením</t>
  </si>
  <si>
    <t>735154243.S</t>
  </si>
  <si>
    <t>Montáž vykurovacieho telesa panelového trojradového výšky 600 mm/ dĺžky 1400-1800 mm</t>
  </si>
  <si>
    <t>484530039000.S</t>
  </si>
  <si>
    <t>Teleso vykurovacie doskové trojradové oceľové, vxlxhĺ 600x1800x155 mm, pripojenie pravé spodné</t>
  </si>
  <si>
    <t>Práce a dodávky M</t>
  </si>
  <si>
    <t>23-M</t>
  </si>
  <si>
    <t>Montáže potrubia</t>
  </si>
  <si>
    <t>230170002.S</t>
  </si>
  <si>
    <t>Príprava pre skúšku tesnosti DN do - 50</t>
  </si>
  <si>
    <t>úsek</t>
  </si>
  <si>
    <t>230170012.S</t>
  </si>
  <si>
    <t>Skúška tesnosti potrubia podľa STN 13 0020 do DN 50</t>
  </si>
  <si>
    <t>54654</t>
  </si>
  <si>
    <t>Odsadenie plynového potrubia od vonkajšej steny - kvôli zatepleniu</t>
  </si>
  <si>
    <t>230230121.S</t>
  </si>
  <si>
    <t>Príprava na tlakovú skúšku vzduchom a vodou do 0,6 MPa</t>
  </si>
  <si>
    <t>MaR - MaR</t>
  </si>
  <si>
    <t xml:space="preserve">    21-M - Elektromontáže</t>
  </si>
  <si>
    <t xml:space="preserve">    22-M - Montáže oznamovacích a zabezpečovacích zariadení</t>
  </si>
  <si>
    <t xml:space="preserve">    36-M - Montáž prevádzkových, meracích a regulačných zariadení</t>
  </si>
  <si>
    <t>95-M - Revízie</t>
  </si>
  <si>
    <t>HZS - Hodinové zúčtovacie sadzby</t>
  </si>
  <si>
    <t>21-M</t>
  </si>
  <si>
    <t>Elektromontáže</t>
  </si>
  <si>
    <t>210411082.S</t>
  </si>
  <si>
    <t>Montáž GSM ovládania</t>
  </si>
  <si>
    <t>385130000400.S</t>
  </si>
  <si>
    <t>GSM komunikátor pre systém inteligentnej elektroinštal. pomocou krátkych SMS správ, rozhranie zbernice EBM, montáž na DIN lištu</t>
  </si>
  <si>
    <t>210411162.S</t>
  </si>
  <si>
    <t>Montáž a servis programovania, nastavenia</t>
  </si>
  <si>
    <t>210800226.S</t>
  </si>
  <si>
    <t>Kábel medený uložený pod omietkou CYKY  450/750 V  3x1,5mm2</t>
  </si>
  <si>
    <t>341110000700.S</t>
  </si>
  <si>
    <t>Kábel medený CYKY 3x1,5 mm2</t>
  </si>
  <si>
    <t>210800609.S</t>
  </si>
  <si>
    <t>Vodič medený uložený v rúrke H05V-K (CYA)  300/500 V 1</t>
  </si>
  <si>
    <t>341310004500.S</t>
  </si>
  <si>
    <t>Vodič medený flexibilný H05V-K 1,0 mm2</t>
  </si>
  <si>
    <t>22-M</t>
  </si>
  <si>
    <t>Montáže oznamovacích a zabezpečovacích zariadení</t>
  </si>
  <si>
    <t>220511031.S</t>
  </si>
  <si>
    <t>Kábel v rúrkach</t>
  </si>
  <si>
    <t>286120017200.S</t>
  </si>
  <si>
    <t>Rúra ohybná PVC D 16 mm s drôtom, s nízkou mechanickou odlonosťou 320 N, svetlo šedá</t>
  </si>
  <si>
    <t>01234</t>
  </si>
  <si>
    <t>Loxone dvojžilový krútený kábel zelená/biela - č. 200302, resp. ekvivalent</t>
  </si>
  <si>
    <t>01235</t>
  </si>
  <si>
    <t>Loxone tree cable č, 1000394, resp. ekvivalent</t>
  </si>
  <si>
    <t>36-M</t>
  </si>
  <si>
    <t>Montáž prevádzkových, meracích a regulačných zariadení</t>
  </si>
  <si>
    <t>360020405.S</t>
  </si>
  <si>
    <t>Montáž rámu pre stýkačovú skriňu</t>
  </si>
  <si>
    <t>360190012.S</t>
  </si>
  <si>
    <t>Montáž nástenného rozvádzača 600x600</t>
  </si>
  <si>
    <t>Rozvádzač MB65/200</t>
  </si>
  <si>
    <t>12156</t>
  </si>
  <si>
    <t>Montáž a dodávka podružného rozvádzača  na Air Base Extansion+SMA anténu</t>
  </si>
  <si>
    <t>360851221.S</t>
  </si>
  <si>
    <t>Montáž prístroja do rozvádzača, hmotnosti do 10 kg</t>
  </si>
  <si>
    <t>0106</t>
  </si>
  <si>
    <t>Zdroj napájací 24 V , Loxone 4,2 A, č.200002, resp. ekvivalent</t>
  </si>
  <si>
    <t>0105</t>
  </si>
  <si>
    <t>SK - karta s firmvérom pre miniserver, resp. ekvivalent</t>
  </si>
  <si>
    <t>0104</t>
  </si>
  <si>
    <t>Dimmer  Loxone extension č. 100029 , resp. ekvivalent</t>
  </si>
  <si>
    <t>Loxone miniserver č. 100335, resp. ekvivalent</t>
  </si>
  <si>
    <t>0115</t>
  </si>
  <si>
    <t>Loxone Air base extension č. 100114, resp. ekvivalent</t>
  </si>
  <si>
    <t>Loxone SMA antérna 4dBi 868 MHz 200151</t>
  </si>
  <si>
    <t>0139</t>
  </si>
  <si>
    <t>Termostatická hlavica Loxone Air č. 100603, resp. ekvivalent</t>
  </si>
  <si>
    <t>0163</t>
  </si>
  <si>
    <t>Komfortný senzor Loxone air biela č. 100264, resp. ekvivalent</t>
  </si>
  <si>
    <t>0164</t>
  </si>
  <si>
    <t>Riadiaci systém kotlov Hoval - 2TTE</t>
  </si>
  <si>
    <t>0165</t>
  </si>
  <si>
    <t>Bezpečnostná MaR kotolne snímajúca únik plynu, únik CO, havarijné čidlo + bezpečnostný ventilátor</t>
  </si>
  <si>
    <t>95-M</t>
  </si>
  <si>
    <t>Revízie</t>
  </si>
  <si>
    <t>950106002.S</t>
  </si>
  <si>
    <t>Meranie pri revíziách meranie izolačných odporov okruhu celého rozvádzača alebo rozvodnice</t>
  </si>
  <si>
    <t>mer.</t>
  </si>
  <si>
    <t>950106003.S</t>
  </si>
  <si>
    <t>Meranie pri revíziách meranie izolačných odporov vnútorného zapojenia rozvádzača alebo rozvodnice</t>
  </si>
  <si>
    <t>950106012.S</t>
  </si>
  <si>
    <t>Meranie pri revíziách prechodového odporu ochranného spojenia alebo ochranného pospojovania</t>
  </si>
  <si>
    <t>950107001.S</t>
  </si>
  <si>
    <t>Pomocné práce pri revíziách vypnutie vedenia, preskúšanie a zaistenie vypnutého stavu, zapnutie v jednom objekte</t>
  </si>
  <si>
    <t>HZS</t>
  </si>
  <si>
    <t>Hodinové zúčtovacie sadzby</t>
  </si>
  <si>
    <t>HZS000114.S</t>
  </si>
  <si>
    <t>Stavebno montážne práce najnáročnejšie na odbornosť - prehliadky pracoviska a revízie (Tr. 4) v rozsahu viac ako 8 hodín + programovanie</t>
  </si>
  <si>
    <t>262144</t>
  </si>
  <si>
    <t>HZS000115.S</t>
  </si>
  <si>
    <t>Demontáž existujúcej elektroinštalácie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</si>
</sst>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4" fillId="4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4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6" fillId="4" borderId="0" xfId="0" applyFont="1" applyFill="1" applyAlignment="1">
      <alignment horizontal="left" vertical="center"/>
    </xf>
    <xf numFmtId="4" fontId="26" fillId="4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167" fontId="26" fillId="0" borderId="0" xfId="0" applyNumberFormat="1" applyFont="1"/>
    <xf numFmtId="167" fontId="35" fillId="0" borderId="12" xfId="0" applyNumberFormat="1" applyFont="1" applyBorder="1"/>
    <xf numFmtId="166" fontId="35" fillId="0" borderId="12" xfId="0" applyNumberFormat="1" applyFont="1" applyBorder="1"/>
    <xf numFmtId="166" fontId="35" fillId="0" borderId="13" xfId="0" applyNumberFormat="1" applyFont="1" applyBorder="1"/>
    <xf numFmtId="167" fontId="36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167" fontId="6" fillId="0" borderId="0" xfId="0" applyNumberFormat="1" applyFont="1"/>
    <xf numFmtId="0" fontId="8" fillId="0" borderId="14" xfId="0" applyFont="1" applyBorder="1"/>
    <xf numFmtId="167" fontId="8" fillId="0" borderId="0" xfId="0" applyNumberFormat="1" applyFont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24" fillId="0" borderId="22" xfId="0" applyFont="1" applyBorder="1" applyAlignment="1">
      <alignment horizontal="center" vertical="center"/>
    </xf>
    <xf numFmtId="49" fontId="24" fillId="0" borderId="22" xfId="0" applyNumberFormat="1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center" vertical="center" wrapText="1"/>
    </xf>
    <xf numFmtId="167" fontId="24" fillId="0" borderId="22" xfId="0" applyNumberFormat="1" applyFont="1" applyBorder="1" applyAlignment="1">
      <alignment vertical="center"/>
    </xf>
    <xf numFmtId="167" fontId="24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167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167" fontId="38" fillId="2" borderId="22" xfId="0" applyNumberFormat="1" applyFont="1" applyFill="1" applyBorder="1" applyAlignment="1" applyProtection="1">
      <alignment vertical="center"/>
      <protection locked="0"/>
    </xf>
    <xf numFmtId="0" fontId="39" fillId="0" borderId="22" xfId="0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5" fillId="2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167" fontId="25" fillId="0" borderId="20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left" vertical="center"/>
    </xf>
    <xf numFmtId="0" fontId="24" fillId="4" borderId="7" xfId="0" applyFont="1" applyFill="1" applyBorder="1" applyAlignment="1">
      <alignment horizontal="right" vertical="center"/>
    </xf>
    <xf numFmtId="0" fontId="24" fillId="4" borderId="7" xfId="0" applyFont="1" applyFill="1" applyBorder="1" applyAlignment="1">
      <alignment horizontal="center" vertical="center"/>
    </xf>
    <xf numFmtId="0" fontId="24" fillId="4" borderId="8" xfId="0" applyFont="1" applyFill="1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64" fontId="18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9" width="25.85546875" hidden="1" customWidth="1"/>
    <col min="50" max="51" width="21.7109375" hidden="1" customWidth="1"/>
    <col min="52" max="53" width="25" hidden="1" customWidth="1"/>
    <col min="54" max="54" width="21.7109375" hidden="1" customWidth="1"/>
    <col min="55" max="55" width="19.140625" hidden="1" customWidth="1"/>
    <col min="56" max="56" width="25" hidden="1" customWidth="1"/>
    <col min="57" max="57" width="21.7109375" hidden="1" customWidth="1"/>
    <col min="58" max="58" width="19.140625" hidden="1" customWidth="1"/>
    <col min="59" max="59" width="66.42578125" customWidth="1"/>
    <col min="71" max="91" width="9.28515625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pans="1:74" ht="36.9" customHeight="1">
      <c r="AR2" s="230"/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F2" s="230"/>
      <c r="BG2" s="230"/>
      <c r="BS2" s="16" t="s">
        <v>7</v>
      </c>
      <c r="BT2" s="16" t="s">
        <v>8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8</v>
      </c>
    </row>
    <row r="4" spans="1:74" ht="24.9" customHeight="1">
      <c r="B4" s="19"/>
      <c r="D4" s="20" t="s">
        <v>9</v>
      </c>
      <c r="AR4" s="19"/>
      <c r="AS4" s="21" t="s">
        <v>10</v>
      </c>
      <c r="BG4" s="22" t="s">
        <v>11</v>
      </c>
      <c r="BS4" s="16" t="s">
        <v>7</v>
      </c>
    </row>
    <row r="5" spans="1:74" ht="12" customHeight="1">
      <c r="B5" s="19"/>
      <c r="D5" s="23" t="s">
        <v>12</v>
      </c>
      <c r="K5" s="229" t="s">
        <v>13</v>
      </c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R5" s="19"/>
      <c r="BG5" s="226" t="s">
        <v>14</v>
      </c>
      <c r="BS5" s="16" t="s">
        <v>7</v>
      </c>
    </row>
    <row r="6" spans="1:74" ht="36.9" customHeight="1">
      <c r="B6" s="19"/>
      <c r="D6" s="25" t="s">
        <v>15</v>
      </c>
      <c r="K6" s="231" t="s">
        <v>16</v>
      </c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R6" s="19"/>
      <c r="BG6" s="227"/>
      <c r="BS6" s="16" t="s">
        <v>7</v>
      </c>
    </row>
    <row r="7" spans="1:74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G7" s="227"/>
      <c r="BS7" s="16" t="s">
        <v>7</v>
      </c>
    </row>
    <row r="8" spans="1:74" ht="12" customHeight="1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G8" s="227"/>
      <c r="BS8" s="16" t="s">
        <v>7</v>
      </c>
    </row>
    <row r="9" spans="1:74" ht="14.4" customHeight="1">
      <c r="B9" s="19"/>
      <c r="AR9" s="19"/>
      <c r="BG9" s="227"/>
      <c r="BS9" s="16" t="s">
        <v>7</v>
      </c>
    </row>
    <row r="10" spans="1:74" ht="12" customHeight="1">
      <c r="B10" s="19"/>
      <c r="D10" s="26" t="s">
        <v>23</v>
      </c>
      <c r="AK10" s="26" t="s">
        <v>24</v>
      </c>
      <c r="AN10" s="24" t="s">
        <v>1</v>
      </c>
      <c r="AR10" s="19"/>
      <c r="BG10" s="227"/>
      <c r="BS10" s="16" t="s">
        <v>7</v>
      </c>
    </row>
    <row r="11" spans="1:74" ht="18.45" customHeight="1">
      <c r="B11" s="19"/>
      <c r="E11" s="24" t="s">
        <v>25</v>
      </c>
      <c r="AK11" s="26" t="s">
        <v>26</v>
      </c>
      <c r="AN11" s="24" t="s">
        <v>1</v>
      </c>
      <c r="AR11" s="19"/>
      <c r="BG11" s="227"/>
      <c r="BS11" s="16" t="s">
        <v>7</v>
      </c>
    </row>
    <row r="12" spans="1:74" ht="6.9" customHeight="1">
      <c r="B12" s="19"/>
      <c r="AR12" s="19"/>
      <c r="BG12" s="227"/>
      <c r="BS12" s="16" t="s">
        <v>7</v>
      </c>
    </row>
    <row r="13" spans="1:74" ht="12" customHeight="1">
      <c r="B13" s="19"/>
      <c r="D13" s="26" t="s">
        <v>27</v>
      </c>
      <c r="AK13" s="26" t="s">
        <v>24</v>
      </c>
      <c r="AN13" s="28" t="s">
        <v>28</v>
      </c>
      <c r="AR13" s="19"/>
      <c r="BG13" s="227"/>
      <c r="BS13" s="16" t="s">
        <v>7</v>
      </c>
    </row>
    <row r="14" spans="1:74" ht="13.2">
      <c r="B14" s="19"/>
      <c r="E14" s="232" t="s">
        <v>28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6" t="s">
        <v>26</v>
      </c>
      <c r="AN14" s="28" t="s">
        <v>28</v>
      </c>
      <c r="AR14" s="19"/>
      <c r="BG14" s="227"/>
      <c r="BS14" s="16" t="s">
        <v>7</v>
      </c>
    </row>
    <row r="15" spans="1:74" ht="6.9" customHeight="1">
      <c r="B15" s="19"/>
      <c r="AR15" s="19"/>
      <c r="BG15" s="227"/>
      <c r="BS15" s="16" t="s">
        <v>4</v>
      </c>
    </row>
    <row r="16" spans="1:74" ht="12" customHeight="1">
      <c r="B16" s="19"/>
      <c r="D16" s="26" t="s">
        <v>29</v>
      </c>
      <c r="AK16" s="26" t="s">
        <v>24</v>
      </c>
      <c r="AN16" s="24" t="s">
        <v>1</v>
      </c>
      <c r="AR16" s="19"/>
      <c r="BG16" s="227"/>
      <c r="BS16" s="16" t="s">
        <v>4</v>
      </c>
    </row>
    <row r="17" spans="2:71" ht="18.45" customHeight="1">
      <c r="B17" s="19"/>
      <c r="E17" s="24" t="s">
        <v>30</v>
      </c>
      <c r="AK17" s="26" t="s">
        <v>26</v>
      </c>
      <c r="AN17" s="24" t="s">
        <v>1</v>
      </c>
      <c r="AR17" s="19"/>
      <c r="BG17" s="227"/>
      <c r="BS17" s="16" t="s">
        <v>5</v>
      </c>
    </row>
    <row r="18" spans="2:71" ht="6.9" customHeight="1">
      <c r="B18" s="19"/>
      <c r="AR18" s="19"/>
      <c r="BG18" s="227"/>
      <c r="BS18" s="16" t="s">
        <v>31</v>
      </c>
    </row>
    <row r="19" spans="2:71" ht="12" customHeight="1">
      <c r="B19" s="19"/>
      <c r="D19" s="26" t="s">
        <v>32</v>
      </c>
      <c r="AK19" s="26" t="s">
        <v>24</v>
      </c>
      <c r="AN19" s="24" t="s">
        <v>1</v>
      </c>
      <c r="AR19" s="19"/>
      <c r="BG19" s="227"/>
      <c r="BS19" s="16" t="s">
        <v>31</v>
      </c>
    </row>
    <row r="20" spans="2:71" ht="18.45" customHeight="1">
      <c r="B20" s="19"/>
      <c r="E20" s="24" t="s">
        <v>33</v>
      </c>
      <c r="AK20" s="26" t="s">
        <v>26</v>
      </c>
      <c r="AN20" s="24" t="s">
        <v>1</v>
      </c>
      <c r="AR20" s="19"/>
      <c r="BG20" s="227"/>
      <c r="BS20" s="16" t="s">
        <v>5</v>
      </c>
    </row>
    <row r="21" spans="2:71" ht="6.9" customHeight="1">
      <c r="B21" s="19"/>
      <c r="AR21" s="19"/>
      <c r="BG21" s="227"/>
    </row>
    <row r="22" spans="2:71" ht="12" customHeight="1">
      <c r="B22" s="19"/>
      <c r="D22" s="26" t="s">
        <v>34</v>
      </c>
      <c r="AR22" s="19"/>
      <c r="BG22" s="227"/>
    </row>
    <row r="23" spans="2:71" ht="16.5" customHeight="1">
      <c r="B23" s="19"/>
      <c r="E23" s="234" t="s">
        <v>1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R23" s="19"/>
      <c r="BG23" s="227"/>
    </row>
    <row r="24" spans="2:71" ht="6.9" customHeight="1">
      <c r="B24" s="19"/>
      <c r="AR24" s="19"/>
      <c r="BG24" s="227"/>
    </row>
    <row r="25" spans="2:71" ht="6.9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G25" s="227"/>
    </row>
    <row r="26" spans="2:71" s="1" customFormat="1" ht="25.95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35">
        <f>ROUND(AG94,2)</f>
        <v>0</v>
      </c>
      <c r="AL26" s="236"/>
      <c r="AM26" s="236"/>
      <c r="AN26" s="236"/>
      <c r="AO26" s="236"/>
      <c r="AR26" s="31"/>
      <c r="BG26" s="227"/>
    </row>
    <row r="27" spans="2:71" s="1" customFormat="1" ht="6.9" customHeight="1">
      <c r="B27" s="31"/>
      <c r="AR27" s="31"/>
      <c r="BG27" s="227"/>
    </row>
    <row r="28" spans="2:71" s="1" customFormat="1" ht="13.2">
      <c r="B28" s="31"/>
      <c r="L28" s="237" t="s">
        <v>36</v>
      </c>
      <c r="M28" s="237"/>
      <c r="N28" s="237"/>
      <c r="O28" s="237"/>
      <c r="P28" s="237"/>
      <c r="W28" s="237" t="s">
        <v>37</v>
      </c>
      <c r="X28" s="237"/>
      <c r="Y28" s="237"/>
      <c r="Z28" s="237"/>
      <c r="AA28" s="237"/>
      <c r="AB28" s="237"/>
      <c r="AC28" s="237"/>
      <c r="AD28" s="237"/>
      <c r="AE28" s="237"/>
      <c r="AK28" s="237" t="s">
        <v>38</v>
      </c>
      <c r="AL28" s="237"/>
      <c r="AM28" s="237"/>
      <c r="AN28" s="237"/>
      <c r="AO28" s="237"/>
      <c r="AR28" s="31"/>
      <c r="BG28" s="227"/>
    </row>
    <row r="29" spans="2:71" s="2" customFormat="1" ht="14.4" customHeight="1">
      <c r="B29" s="35"/>
      <c r="D29" s="26" t="s">
        <v>39</v>
      </c>
      <c r="F29" s="36" t="s">
        <v>40</v>
      </c>
      <c r="L29" s="240">
        <v>0.23</v>
      </c>
      <c r="M29" s="239"/>
      <c r="N29" s="239"/>
      <c r="O29" s="239"/>
      <c r="P29" s="239"/>
      <c r="Q29" s="37"/>
      <c r="R29" s="37"/>
      <c r="S29" s="37"/>
      <c r="T29" s="37"/>
      <c r="U29" s="37"/>
      <c r="V29" s="37"/>
      <c r="W29" s="238">
        <f>ROUND(BB94, 2)</f>
        <v>0</v>
      </c>
      <c r="X29" s="239"/>
      <c r="Y29" s="239"/>
      <c r="Z29" s="239"/>
      <c r="AA29" s="239"/>
      <c r="AB29" s="239"/>
      <c r="AC29" s="239"/>
      <c r="AD29" s="239"/>
      <c r="AE29" s="239"/>
      <c r="AF29" s="37"/>
      <c r="AG29" s="37"/>
      <c r="AH29" s="37"/>
      <c r="AI29" s="37"/>
      <c r="AJ29" s="37"/>
      <c r="AK29" s="238">
        <f>ROUND(AX94, 2)</f>
        <v>0</v>
      </c>
      <c r="AL29" s="239"/>
      <c r="AM29" s="239"/>
      <c r="AN29" s="239"/>
      <c r="AO29" s="239"/>
      <c r="AP29" s="37"/>
      <c r="AQ29" s="37"/>
      <c r="AR29" s="38"/>
      <c r="AS29" s="37"/>
      <c r="AT29" s="37"/>
      <c r="AU29" s="37"/>
      <c r="AV29" s="37"/>
      <c r="AW29" s="37"/>
      <c r="AX29" s="37"/>
      <c r="AY29" s="37"/>
      <c r="AZ29" s="37"/>
      <c r="BG29" s="228"/>
    </row>
    <row r="30" spans="2:71" s="2" customFormat="1" ht="14.4" customHeight="1">
      <c r="B30" s="35"/>
      <c r="F30" s="36" t="s">
        <v>41</v>
      </c>
      <c r="L30" s="240">
        <v>0.23</v>
      </c>
      <c r="M30" s="239"/>
      <c r="N30" s="239"/>
      <c r="O30" s="239"/>
      <c r="P30" s="239"/>
      <c r="Q30" s="37"/>
      <c r="R30" s="37"/>
      <c r="S30" s="37"/>
      <c r="T30" s="37"/>
      <c r="U30" s="37"/>
      <c r="V30" s="37"/>
      <c r="W30" s="238">
        <f>ROUND(BC94, 2)</f>
        <v>0</v>
      </c>
      <c r="X30" s="239"/>
      <c r="Y30" s="239"/>
      <c r="Z30" s="239"/>
      <c r="AA30" s="239"/>
      <c r="AB30" s="239"/>
      <c r="AC30" s="239"/>
      <c r="AD30" s="239"/>
      <c r="AE30" s="239"/>
      <c r="AF30" s="37"/>
      <c r="AG30" s="37"/>
      <c r="AH30" s="37"/>
      <c r="AI30" s="37"/>
      <c r="AJ30" s="37"/>
      <c r="AK30" s="238">
        <f>ROUND(AY94, 2)</f>
        <v>0</v>
      </c>
      <c r="AL30" s="239"/>
      <c r="AM30" s="239"/>
      <c r="AN30" s="239"/>
      <c r="AO30" s="239"/>
      <c r="AP30" s="37"/>
      <c r="AQ30" s="37"/>
      <c r="AR30" s="38"/>
      <c r="AS30" s="37"/>
      <c r="AT30" s="37"/>
      <c r="AU30" s="37"/>
      <c r="AV30" s="37"/>
      <c r="AW30" s="37"/>
      <c r="AX30" s="37"/>
      <c r="AY30" s="37"/>
      <c r="AZ30" s="37"/>
      <c r="BG30" s="228"/>
    </row>
    <row r="31" spans="2:71" s="2" customFormat="1" ht="14.4" hidden="1" customHeight="1">
      <c r="B31" s="35"/>
      <c r="F31" s="26" t="s">
        <v>42</v>
      </c>
      <c r="L31" s="241">
        <v>0.23</v>
      </c>
      <c r="M31" s="242"/>
      <c r="N31" s="242"/>
      <c r="O31" s="242"/>
      <c r="P31" s="242"/>
      <c r="W31" s="243">
        <f>ROUND(BD94, 2)</f>
        <v>0</v>
      </c>
      <c r="X31" s="242"/>
      <c r="Y31" s="242"/>
      <c r="Z31" s="242"/>
      <c r="AA31" s="242"/>
      <c r="AB31" s="242"/>
      <c r="AC31" s="242"/>
      <c r="AD31" s="242"/>
      <c r="AE31" s="242"/>
      <c r="AK31" s="243">
        <v>0</v>
      </c>
      <c r="AL31" s="242"/>
      <c r="AM31" s="242"/>
      <c r="AN31" s="242"/>
      <c r="AO31" s="242"/>
      <c r="AR31" s="35"/>
      <c r="BG31" s="228"/>
    </row>
    <row r="32" spans="2:71" s="2" customFormat="1" ht="14.4" hidden="1" customHeight="1">
      <c r="B32" s="35"/>
      <c r="F32" s="26" t="s">
        <v>43</v>
      </c>
      <c r="L32" s="241">
        <v>0.23</v>
      </c>
      <c r="M32" s="242"/>
      <c r="N32" s="242"/>
      <c r="O32" s="242"/>
      <c r="P32" s="242"/>
      <c r="W32" s="243">
        <f>ROUND(BE94, 2)</f>
        <v>0</v>
      </c>
      <c r="X32" s="242"/>
      <c r="Y32" s="242"/>
      <c r="Z32" s="242"/>
      <c r="AA32" s="242"/>
      <c r="AB32" s="242"/>
      <c r="AC32" s="242"/>
      <c r="AD32" s="242"/>
      <c r="AE32" s="242"/>
      <c r="AK32" s="243">
        <v>0</v>
      </c>
      <c r="AL32" s="242"/>
      <c r="AM32" s="242"/>
      <c r="AN32" s="242"/>
      <c r="AO32" s="242"/>
      <c r="AR32" s="35"/>
      <c r="BG32" s="228"/>
    </row>
    <row r="33" spans="2:59" s="2" customFormat="1" ht="14.4" hidden="1" customHeight="1">
      <c r="B33" s="35"/>
      <c r="F33" s="36" t="s">
        <v>44</v>
      </c>
      <c r="L33" s="240">
        <v>0</v>
      </c>
      <c r="M33" s="239"/>
      <c r="N33" s="239"/>
      <c r="O33" s="239"/>
      <c r="P33" s="239"/>
      <c r="Q33" s="37"/>
      <c r="R33" s="37"/>
      <c r="S33" s="37"/>
      <c r="T33" s="37"/>
      <c r="U33" s="37"/>
      <c r="V33" s="37"/>
      <c r="W33" s="238">
        <f>ROUND(BF94, 2)</f>
        <v>0</v>
      </c>
      <c r="X33" s="239"/>
      <c r="Y33" s="239"/>
      <c r="Z33" s="239"/>
      <c r="AA33" s="239"/>
      <c r="AB33" s="239"/>
      <c r="AC33" s="239"/>
      <c r="AD33" s="239"/>
      <c r="AE33" s="239"/>
      <c r="AF33" s="37"/>
      <c r="AG33" s="37"/>
      <c r="AH33" s="37"/>
      <c r="AI33" s="37"/>
      <c r="AJ33" s="37"/>
      <c r="AK33" s="238">
        <v>0</v>
      </c>
      <c r="AL33" s="239"/>
      <c r="AM33" s="239"/>
      <c r="AN33" s="239"/>
      <c r="AO33" s="239"/>
      <c r="AP33" s="37"/>
      <c r="AQ33" s="37"/>
      <c r="AR33" s="38"/>
      <c r="AS33" s="37"/>
      <c r="AT33" s="37"/>
      <c r="AU33" s="37"/>
      <c r="AV33" s="37"/>
      <c r="AW33" s="37"/>
      <c r="AX33" s="37"/>
      <c r="AY33" s="37"/>
      <c r="AZ33" s="37"/>
      <c r="BG33" s="228"/>
    </row>
    <row r="34" spans="2:59" s="1" customFormat="1" ht="6.9" customHeight="1">
      <c r="B34" s="31"/>
      <c r="AR34" s="31"/>
      <c r="BG34" s="227"/>
    </row>
    <row r="35" spans="2:59" s="1" customFormat="1" ht="25.95" customHeight="1">
      <c r="B35" s="31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47" t="s">
        <v>47</v>
      </c>
      <c r="Y35" s="245"/>
      <c r="Z35" s="245"/>
      <c r="AA35" s="245"/>
      <c r="AB35" s="245"/>
      <c r="AC35" s="41"/>
      <c r="AD35" s="41"/>
      <c r="AE35" s="41"/>
      <c r="AF35" s="41"/>
      <c r="AG35" s="41"/>
      <c r="AH35" s="41"/>
      <c r="AI35" s="41"/>
      <c r="AJ35" s="41"/>
      <c r="AK35" s="244">
        <f>SUM(AK26:AK33)</f>
        <v>0</v>
      </c>
      <c r="AL35" s="245"/>
      <c r="AM35" s="245"/>
      <c r="AN35" s="245"/>
      <c r="AO35" s="246"/>
      <c r="AP35" s="39"/>
      <c r="AQ35" s="39"/>
      <c r="AR35" s="31"/>
    </row>
    <row r="36" spans="2:59" s="1" customFormat="1" ht="6.9" customHeight="1">
      <c r="B36" s="31"/>
      <c r="AR36" s="31"/>
    </row>
    <row r="37" spans="2:59" s="1" customFormat="1" ht="14.4" customHeight="1">
      <c r="B37" s="31"/>
      <c r="AR37" s="31"/>
    </row>
    <row r="38" spans="2:59" ht="14.4" customHeight="1">
      <c r="B38" s="19"/>
      <c r="AR38" s="19"/>
    </row>
    <row r="39" spans="2:59" ht="14.4" customHeight="1">
      <c r="B39" s="19"/>
      <c r="AR39" s="19"/>
    </row>
    <row r="40" spans="2:59" ht="14.4" customHeight="1">
      <c r="B40" s="19"/>
      <c r="AR40" s="19"/>
    </row>
    <row r="41" spans="2:59" ht="14.4" customHeight="1">
      <c r="B41" s="19"/>
      <c r="AR41" s="19"/>
    </row>
    <row r="42" spans="2:59" ht="14.4" customHeight="1">
      <c r="B42" s="19"/>
      <c r="AR42" s="19"/>
    </row>
    <row r="43" spans="2:59" ht="14.4" customHeight="1">
      <c r="B43" s="19"/>
      <c r="AR43" s="19"/>
    </row>
    <row r="44" spans="2:59" ht="14.4" customHeight="1">
      <c r="B44" s="19"/>
      <c r="AR44" s="19"/>
    </row>
    <row r="45" spans="2:59" ht="14.4" customHeight="1">
      <c r="B45" s="19"/>
      <c r="AR45" s="19"/>
    </row>
    <row r="46" spans="2:59" ht="14.4" customHeight="1">
      <c r="B46" s="19"/>
      <c r="AR46" s="19"/>
    </row>
    <row r="47" spans="2:59" ht="14.4" customHeight="1">
      <c r="B47" s="19"/>
      <c r="AR47" s="19"/>
    </row>
    <row r="48" spans="2:59" ht="14.4" customHeight="1">
      <c r="B48" s="19"/>
      <c r="AR48" s="19"/>
    </row>
    <row r="49" spans="2:44" s="1" customFormat="1" ht="14.4" customHeight="1">
      <c r="B49" s="31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31"/>
    </row>
    <row r="50" spans="2:44" ht="10.199999999999999">
      <c r="B50" s="19"/>
      <c r="AR50" s="19"/>
    </row>
    <row r="51" spans="2:44" ht="10.199999999999999">
      <c r="B51" s="19"/>
      <c r="AR51" s="19"/>
    </row>
    <row r="52" spans="2:44" ht="10.199999999999999">
      <c r="B52" s="19"/>
      <c r="AR52" s="19"/>
    </row>
    <row r="53" spans="2:44" ht="10.199999999999999">
      <c r="B53" s="19"/>
      <c r="AR53" s="19"/>
    </row>
    <row r="54" spans="2:44" ht="10.199999999999999">
      <c r="B54" s="19"/>
      <c r="AR54" s="19"/>
    </row>
    <row r="55" spans="2:44" ht="10.199999999999999">
      <c r="B55" s="19"/>
      <c r="AR55" s="19"/>
    </row>
    <row r="56" spans="2:44" ht="10.199999999999999">
      <c r="B56" s="19"/>
      <c r="AR56" s="19"/>
    </row>
    <row r="57" spans="2:44" ht="10.199999999999999">
      <c r="B57" s="19"/>
      <c r="AR57" s="19"/>
    </row>
    <row r="58" spans="2:44" ht="10.199999999999999">
      <c r="B58" s="19"/>
      <c r="AR58" s="19"/>
    </row>
    <row r="59" spans="2:44" ht="10.199999999999999">
      <c r="B59" s="19"/>
      <c r="AR59" s="19"/>
    </row>
    <row r="60" spans="2:44" s="1" customFormat="1" ht="13.2">
      <c r="B60" s="31"/>
      <c r="D60" s="45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5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5" t="s">
        <v>50</v>
      </c>
      <c r="AI60" s="33"/>
      <c r="AJ60" s="33"/>
      <c r="AK60" s="33"/>
      <c r="AL60" s="33"/>
      <c r="AM60" s="45" t="s">
        <v>51</v>
      </c>
      <c r="AN60" s="33"/>
      <c r="AO60" s="33"/>
      <c r="AR60" s="31"/>
    </row>
    <row r="61" spans="2:44" ht="10.199999999999999">
      <c r="B61" s="19"/>
      <c r="AR61" s="19"/>
    </row>
    <row r="62" spans="2:44" ht="10.199999999999999">
      <c r="B62" s="19"/>
      <c r="AR62" s="19"/>
    </row>
    <row r="63" spans="2:44" ht="10.199999999999999">
      <c r="B63" s="19"/>
      <c r="AR63" s="19"/>
    </row>
    <row r="64" spans="2:44" s="1" customFormat="1" ht="13.2">
      <c r="B64" s="31"/>
      <c r="D64" s="43" t="s">
        <v>52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3" t="s">
        <v>53</v>
      </c>
      <c r="AI64" s="44"/>
      <c r="AJ64" s="44"/>
      <c r="AK64" s="44"/>
      <c r="AL64" s="44"/>
      <c r="AM64" s="44"/>
      <c r="AN64" s="44"/>
      <c r="AO64" s="44"/>
      <c r="AR64" s="31"/>
    </row>
    <row r="65" spans="2:44" ht="10.199999999999999">
      <c r="B65" s="19"/>
      <c r="AR65" s="19"/>
    </row>
    <row r="66" spans="2:44" ht="10.199999999999999">
      <c r="B66" s="19"/>
      <c r="AR66" s="19"/>
    </row>
    <row r="67" spans="2:44" ht="10.199999999999999">
      <c r="B67" s="19"/>
      <c r="AR67" s="19"/>
    </row>
    <row r="68" spans="2:44" ht="10.199999999999999">
      <c r="B68" s="19"/>
      <c r="AR68" s="19"/>
    </row>
    <row r="69" spans="2:44" ht="10.199999999999999">
      <c r="B69" s="19"/>
      <c r="AR69" s="19"/>
    </row>
    <row r="70" spans="2:44" ht="10.199999999999999">
      <c r="B70" s="19"/>
      <c r="AR70" s="19"/>
    </row>
    <row r="71" spans="2:44" ht="10.199999999999999">
      <c r="B71" s="19"/>
      <c r="AR71" s="19"/>
    </row>
    <row r="72" spans="2:44" ht="10.199999999999999">
      <c r="B72" s="19"/>
      <c r="AR72" s="19"/>
    </row>
    <row r="73" spans="2:44" ht="10.199999999999999">
      <c r="B73" s="19"/>
      <c r="AR73" s="19"/>
    </row>
    <row r="74" spans="2:44" ht="10.199999999999999">
      <c r="B74" s="19"/>
      <c r="AR74" s="19"/>
    </row>
    <row r="75" spans="2:44" s="1" customFormat="1" ht="13.2">
      <c r="B75" s="31"/>
      <c r="D75" s="45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5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5" t="s">
        <v>50</v>
      </c>
      <c r="AI75" s="33"/>
      <c r="AJ75" s="33"/>
      <c r="AK75" s="33"/>
      <c r="AL75" s="33"/>
      <c r="AM75" s="45" t="s">
        <v>51</v>
      </c>
      <c r="AN75" s="33"/>
      <c r="AO75" s="33"/>
      <c r="AR75" s="31"/>
    </row>
    <row r="76" spans="2:44" s="1" customFormat="1" ht="10.199999999999999">
      <c r="B76" s="31"/>
      <c r="AR76" s="31"/>
    </row>
    <row r="77" spans="2:44" s="1" customFormat="1" ht="6.9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1"/>
    </row>
    <row r="81" spans="1:91" s="1" customFormat="1" ht="6.9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1"/>
    </row>
    <row r="82" spans="1:91" s="1" customFormat="1" ht="24.9" customHeight="1">
      <c r="B82" s="31"/>
      <c r="C82" s="20" t="s">
        <v>54</v>
      </c>
      <c r="AR82" s="31"/>
    </row>
    <row r="83" spans="1:91" s="1" customFormat="1" ht="6.9" customHeight="1">
      <c r="B83" s="31"/>
      <c r="AR83" s="31"/>
    </row>
    <row r="84" spans="1:91" s="3" customFormat="1" ht="12" customHeight="1">
      <c r="B84" s="50"/>
      <c r="C84" s="26" t="s">
        <v>12</v>
      </c>
      <c r="L84" s="3" t="str">
        <f>K5</f>
        <v>SO-01</v>
      </c>
      <c r="AR84" s="50"/>
    </row>
    <row r="85" spans="1:91" s="4" customFormat="1" ht="36.9" customHeight="1">
      <c r="B85" s="51"/>
      <c r="C85" s="52" t="s">
        <v>15</v>
      </c>
      <c r="L85" s="207" t="str">
        <f>K6</f>
        <v>Suhrnny vykaz-vymer SO 01 - marec 2025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R85" s="51"/>
    </row>
    <row r="86" spans="1:91" s="1" customFormat="1" ht="6.9" customHeight="1">
      <c r="B86" s="31"/>
      <c r="AR86" s="31"/>
    </row>
    <row r="87" spans="1:91" s="1" customFormat="1" ht="12" customHeight="1">
      <c r="B87" s="31"/>
      <c r="C87" s="26" t="s">
        <v>19</v>
      </c>
      <c r="L87" s="53" t="str">
        <f>IF(K8="","",K8)</f>
        <v>Poltár, Rovňany</v>
      </c>
      <c r="AI87" s="26" t="s">
        <v>21</v>
      </c>
      <c r="AM87" s="209" t="str">
        <f>IF(AN8= "","",AN8)</f>
        <v>1. 3. 2025</v>
      </c>
      <c r="AN87" s="209"/>
      <c r="AR87" s="31"/>
    </row>
    <row r="88" spans="1:91" s="1" customFormat="1" ht="6.9" customHeight="1">
      <c r="B88" s="31"/>
      <c r="AR88" s="31"/>
    </row>
    <row r="89" spans="1:91" s="1" customFormat="1" ht="25.65" customHeight="1">
      <c r="B89" s="31"/>
      <c r="C89" s="26" t="s">
        <v>23</v>
      </c>
      <c r="L89" s="3" t="str">
        <f>IF(E11= "","",E11)</f>
        <v>Banskobystrický samosprávny kraj</v>
      </c>
      <c r="AI89" s="26" t="s">
        <v>29</v>
      </c>
      <c r="AM89" s="210" t="str">
        <f>IF(E17="","",E17)</f>
        <v>D&amp;T Solutions, s.r.o., Magnezitárska 2/A, Košice</v>
      </c>
      <c r="AN89" s="211"/>
      <c r="AO89" s="211"/>
      <c r="AP89" s="211"/>
      <c r="AR89" s="31"/>
      <c r="AS89" s="212" t="s">
        <v>55</v>
      </c>
      <c r="AT89" s="213"/>
      <c r="AU89" s="55"/>
      <c r="AV89" s="55"/>
      <c r="AW89" s="55"/>
      <c r="AX89" s="55"/>
      <c r="AY89" s="55"/>
      <c r="AZ89" s="55"/>
      <c r="BA89" s="55"/>
      <c r="BB89" s="55"/>
      <c r="BC89" s="55"/>
      <c r="BD89" s="55"/>
      <c r="BE89" s="55"/>
      <c r="BF89" s="56"/>
    </row>
    <row r="90" spans="1:91" s="1" customFormat="1" ht="15.15" customHeight="1">
      <c r="B90" s="31"/>
      <c r="C90" s="26" t="s">
        <v>27</v>
      </c>
      <c r="L90" s="3" t="str">
        <f>IF(E14= "Vyplň údaj","",E14)</f>
        <v/>
      </c>
      <c r="AI90" s="26" t="s">
        <v>32</v>
      </c>
      <c r="AM90" s="210" t="str">
        <f>IF(E20="","",E20)</f>
        <v xml:space="preserve"> </v>
      </c>
      <c r="AN90" s="211"/>
      <c r="AO90" s="211"/>
      <c r="AP90" s="211"/>
      <c r="AR90" s="31"/>
      <c r="AS90" s="214"/>
      <c r="AT90" s="215"/>
      <c r="BF90" s="58"/>
    </row>
    <row r="91" spans="1:91" s="1" customFormat="1" ht="10.8" customHeight="1">
      <c r="B91" s="31"/>
      <c r="AR91" s="31"/>
      <c r="AS91" s="214"/>
      <c r="AT91" s="215"/>
      <c r="BF91" s="58"/>
    </row>
    <row r="92" spans="1:91" s="1" customFormat="1" ht="29.25" customHeight="1">
      <c r="B92" s="31"/>
      <c r="C92" s="216" t="s">
        <v>56</v>
      </c>
      <c r="D92" s="217"/>
      <c r="E92" s="217"/>
      <c r="F92" s="217"/>
      <c r="G92" s="217"/>
      <c r="H92" s="59"/>
      <c r="I92" s="219" t="s">
        <v>57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8" t="s">
        <v>58</v>
      </c>
      <c r="AH92" s="217"/>
      <c r="AI92" s="217"/>
      <c r="AJ92" s="217"/>
      <c r="AK92" s="217"/>
      <c r="AL92" s="217"/>
      <c r="AM92" s="217"/>
      <c r="AN92" s="219" t="s">
        <v>59</v>
      </c>
      <c r="AO92" s="217"/>
      <c r="AP92" s="220"/>
      <c r="AQ92" s="60" t="s">
        <v>60</v>
      </c>
      <c r="AR92" s="31"/>
      <c r="AS92" s="61" t="s">
        <v>61</v>
      </c>
      <c r="AT92" s="62" t="s">
        <v>62</v>
      </c>
      <c r="AU92" s="62" t="s">
        <v>63</v>
      </c>
      <c r="AV92" s="62" t="s">
        <v>64</v>
      </c>
      <c r="AW92" s="62" t="s">
        <v>65</v>
      </c>
      <c r="AX92" s="62" t="s">
        <v>66</v>
      </c>
      <c r="AY92" s="62" t="s">
        <v>67</v>
      </c>
      <c r="AZ92" s="62" t="s">
        <v>68</v>
      </c>
      <c r="BA92" s="62" t="s">
        <v>69</v>
      </c>
      <c r="BB92" s="62" t="s">
        <v>70</v>
      </c>
      <c r="BC92" s="62" t="s">
        <v>71</v>
      </c>
      <c r="BD92" s="62" t="s">
        <v>72</v>
      </c>
      <c r="BE92" s="62" t="s">
        <v>73</v>
      </c>
      <c r="BF92" s="63" t="s">
        <v>74</v>
      </c>
    </row>
    <row r="93" spans="1:91" s="1" customFormat="1" ht="10.8" customHeight="1">
      <c r="B93" s="31"/>
      <c r="AR93" s="31"/>
      <c r="AS93" s="6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5"/>
      <c r="BE93" s="55"/>
      <c r="BF93" s="56"/>
    </row>
    <row r="94" spans="1:91" s="5" customFormat="1" ht="32.4" customHeight="1">
      <c r="B94" s="65"/>
      <c r="C94" s="66" t="s">
        <v>75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4">
        <f>ROUND(SUM(AG95:AG99),2)</f>
        <v>0</v>
      </c>
      <c r="AH94" s="224"/>
      <c r="AI94" s="224"/>
      <c r="AJ94" s="224"/>
      <c r="AK94" s="224"/>
      <c r="AL94" s="224"/>
      <c r="AM94" s="224"/>
      <c r="AN94" s="225">
        <f t="shared" ref="AN94:AN99" si="0">SUM(AG94,AV94)</f>
        <v>0</v>
      </c>
      <c r="AO94" s="225"/>
      <c r="AP94" s="225"/>
      <c r="AQ94" s="69" t="s">
        <v>1</v>
      </c>
      <c r="AR94" s="65"/>
      <c r="AS94" s="70">
        <f>ROUND(SUM(AS95:AS99),2)</f>
        <v>0</v>
      </c>
      <c r="AT94" s="71">
        <f>ROUND(SUM(AT95:AT99),2)</f>
        <v>0</v>
      </c>
      <c r="AU94" s="72">
        <f>ROUND(SUM(AU95:AU99),2)</f>
        <v>0</v>
      </c>
      <c r="AV94" s="72">
        <f t="shared" ref="AV94:AV99" si="1">ROUND(SUM(AX94:AY94),2)</f>
        <v>0</v>
      </c>
      <c r="AW94" s="73">
        <f>ROUND(SUM(AW95:AW99),5)</f>
        <v>0</v>
      </c>
      <c r="AX94" s="72">
        <f>ROUND(BB94*L29,2)</f>
        <v>0</v>
      </c>
      <c r="AY94" s="72">
        <f>ROUND(BC94*L30,2)</f>
        <v>0</v>
      </c>
      <c r="AZ94" s="72">
        <f>ROUND(BD94*L29,2)</f>
        <v>0</v>
      </c>
      <c r="BA94" s="72">
        <f>ROUND(BE94*L30,2)</f>
        <v>0</v>
      </c>
      <c r="BB94" s="72">
        <f>ROUND(SUM(BB95:BB99),2)</f>
        <v>0</v>
      </c>
      <c r="BC94" s="72">
        <f>ROUND(SUM(BC95:BC99),2)</f>
        <v>0</v>
      </c>
      <c r="BD94" s="72">
        <f>ROUND(SUM(BD95:BD99),2)</f>
        <v>0</v>
      </c>
      <c r="BE94" s="72">
        <f>ROUND(SUM(BE95:BE99),2)</f>
        <v>0</v>
      </c>
      <c r="BF94" s="74">
        <f>ROUND(SUM(BF95:BF99),2)</f>
        <v>0</v>
      </c>
      <c r="BS94" s="75" t="s">
        <v>76</v>
      </c>
      <c r="BT94" s="75" t="s">
        <v>77</v>
      </c>
      <c r="BU94" s="76" t="s">
        <v>78</v>
      </c>
      <c r="BV94" s="75" t="s">
        <v>79</v>
      </c>
      <c r="BW94" s="75" t="s">
        <v>6</v>
      </c>
      <c r="BX94" s="75" t="s">
        <v>80</v>
      </c>
      <c r="CL94" s="75" t="s">
        <v>1</v>
      </c>
    </row>
    <row r="95" spans="1:91" s="6" customFormat="1" ht="16.5" customHeight="1">
      <c r="A95" s="77" t="s">
        <v>81</v>
      </c>
      <c r="B95" s="78"/>
      <c r="C95" s="79"/>
      <c r="D95" s="221" t="s">
        <v>82</v>
      </c>
      <c r="E95" s="221"/>
      <c r="F95" s="221"/>
      <c r="G95" s="221"/>
      <c r="H95" s="221"/>
      <c r="I95" s="80"/>
      <c r="J95" s="221" t="s">
        <v>83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22">
        <f>'ASR - Architektonicko-sta...'!K34</f>
        <v>0</v>
      </c>
      <c r="AH95" s="223"/>
      <c r="AI95" s="223"/>
      <c r="AJ95" s="223"/>
      <c r="AK95" s="223"/>
      <c r="AL95" s="223"/>
      <c r="AM95" s="223"/>
      <c r="AN95" s="222">
        <f t="shared" si="0"/>
        <v>0</v>
      </c>
      <c r="AO95" s="223"/>
      <c r="AP95" s="223"/>
      <c r="AQ95" s="81" t="s">
        <v>84</v>
      </c>
      <c r="AR95" s="78"/>
      <c r="AS95" s="82">
        <f>'ASR - Architektonicko-sta...'!K31</f>
        <v>0</v>
      </c>
      <c r="AT95" s="83">
        <f>'ASR - Architektonicko-sta...'!K32</f>
        <v>0</v>
      </c>
      <c r="AU95" s="83">
        <v>0</v>
      </c>
      <c r="AV95" s="83">
        <f t="shared" si="1"/>
        <v>0</v>
      </c>
      <c r="AW95" s="84">
        <f>'ASR - Architektonicko-sta...'!T148</f>
        <v>0</v>
      </c>
      <c r="AX95" s="83">
        <f>'ASR - Architektonicko-sta...'!K37</f>
        <v>0</v>
      </c>
      <c r="AY95" s="83">
        <f>'ASR - Architektonicko-sta...'!K38</f>
        <v>0</v>
      </c>
      <c r="AZ95" s="83">
        <f>'ASR - Architektonicko-sta...'!K39</f>
        <v>0</v>
      </c>
      <c r="BA95" s="83">
        <f>'ASR - Architektonicko-sta...'!K40</f>
        <v>0</v>
      </c>
      <c r="BB95" s="83">
        <f>'ASR - Architektonicko-sta...'!F37</f>
        <v>0</v>
      </c>
      <c r="BC95" s="83">
        <f>'ASR - Architektonicko-sta...'!F38</f>
        <v>0</v>
      </c>
      <c r="BD95" s="83">
        <f>'ASR - Architektonicko-sta...'!F39</f>
        <v>0</v>
      </c>
      <c r="BE95" s="83">
        <f>'ASR - Architektonicko-sta...'!F40</f>
        <v>0</v>
      </c>
      <c r="BF95" s="85">
        <f>'ASR - Architektonicko-sta...'!F41</f>
        <v>0</v>
      </c>
      <c r="BT95" s="86" t="s">
        <v>85</v>
      </c>
      <c r="BV95" s="86" t="s">
        <v>79</v>
      </c>
      <c r="BW95" s="86" t="s">
        <v>86</v>
      </c>
      <c r="BX95" s="86" t="s">
        <v>6</v>
      </c>
      <c r="CL95" s="86" t="s">
        <v>1</v>
      </c>
      <c r="CM95" s="86" t="s">
        <v>77</v>
      </c>
    </row>
    <row r="96" spans="1:91" s="6" customFormat="1" ht="16.5" customHeight="1">
      <c r="A96" s="77" t="s">
        <v>81</v>
      </c>
      <c r="B96" s="78"/>
      <c r="C96" s="79"/>
      <c r="D96" s="221" t="s">
        <v>87</v>
      </c>
      <c r="E96" s="221"/>
      <c r="F96" s="221"/>
      <c r="G96" s="221"/>
      <c r="H96" s="221"/>
      <c r="I96" s="80"/>
      <c r="J96" s="221" t="s">
        <v>88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22">
        <f>'ELI - Elektroinstalacia a...'!K34</f>
        <v>0</v>
      </c>
      <c r="AH96" s="223"/>
      <c r="AI96" s="223"/>
      <c r="AJ96" s="223"/>
      <c r="AK96" s="223"/>
      <c r="AL96" s="223"/>
      <c r="AM96" s="223"/>
      <c r="AN96" s="222">
        <f t="shared" si="0"/>
        <v>0</v>
      </c>
      <c r="AO96" s="223"/>
      <c r="AP96" s="223"/>
      <c r="AQ96" s="81" t="s">
        <v>84</v>
      </c>
      <c r="AR96" s="78"/>
      <c r="AS96" s="82">
        <f>'ELI - Elektroinstalacia a...'!K31</f>
        <v>0</v>
      </c>
      <c r="AT96" s="83">
        <f>'ELI - Elektroinstalacia a...'!K32</f>
        <v>0</v>
      </c>
      <c r="AU96" s="83">
        <v>0</v>
      </c>
      <c r="AV96" s="83">
        <f t="shared" si="1"/>
        <v>0</v>
      </c>
      <c r="AW96" s="84">
        <f>'ELI - Elektroinstalacia a...'!T129</f>
        <v>0</v>
      </c>
      <c r="AX96" s="83">
        <f>'ELI - Elektroinstalacia a...'!K37</f>
        <v>0</v>
      </c>
      <c r="AY96" s="83">
        <f>'ELI - Elektroinstalacia a...'!K38</f>
        <v>0</v>
      </c>
      <c r="AZ96" s="83">
        <f>'ELI - Elektroinstalacia a...'!K39</f>
        <v>0</v>
      </c>
      <c r="BA96" s="83">
        <f>'ELI - Elektroinstalacia a...'!K40</f>
        <v>0</v>
      </c>
      <c r="BB96" s="83">
        <f>'ELI - Elektroinstalacia a...'!F37</f>
        <v>0</v>
      </c>
      <c r="BC96" s="83">
        <f>'ELI - Elektroinstalacia a...'!F38</f>
        <v>0</v>
      </c>
      <c r="BD96" s="83">
        <f>'ELI - Elektroinstalacia a...'!F39</f>
        <v>0</v>
      </c>
      <c r="BE96" s="83">
        <f>'ELI - Elektroinstalacia a...'!F40</f>
        <v>0</v>
      </c>
      <c r="BF96" s="85">
        <f>'ELI - Elektroinstalacia a...'!F41</f>
        <v>0</v>
      </c>
      <c r="BT96" s="86" t="s">
        <v>85</v>
      </c>
      <c r="BV96" s="86" t="s">
        <v>79</v>
      </c>
      <c r="BW96" s="86" t="s">
        <v>89</v>
      </c>
      <c r="BX96" s="86" t="s">
        <v>6</v>
      </c>
      <c r="CL96" s="86" t="s">
        <v>1</v>
      </c>
      <c r="CM96" s="86" t="s">
        <v>77</v>
      </c>
    </row>
    <row r="97" spans="1:91" s="6" customFormat="1" ht="16.5" customHeight="1">
      <c r="A97" s="77" t="s">
        <v>81</v>
      </c>
      <c r="B97" s="78"/>
      <c r="C97" s="79"/>
      <c r="D97" s="221" t="s">
        <v>90</v>
      </c>
      <c r="E97" s="221"/>
      <c r="F97" s="221"/>
      <c r="G97" s="221"/>
      <c r="H97" s="221"/>
      <c r="I97" s="80"/>
      <c r="J97" s="221" t="s">
        <v>91</v>
      </c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22">
        <f>'BLZ - Bleskozvod'!K34</f>
        <v>0</v>
      </c>
      <c r="AH97" s="223"/>
      <c r="AI97" s="223"/>
      <c r="AJ97" s="223"/>
      <c r="AK97" s="223"/>
      <c r="AL97" s="223"/>
      <c r="AM97" s="223"/>
      <c r="AN97" s="222">
        <f t="shared" si="0"/>
        <v>0</v>
      </c>
      <c r="AO97" s="223"/>
      <c r="AP97" s="223"/>
      <c r="AQ97" s="81" t="s">
        <v>84</v>
      </c>
      <c r="AR97" s="78"/>
      <c r="AS97" s="82">
        <f>'BLZ - Bleskozvod'!K31</f>
        <v>0</v>
      </c>
      <c r="AT97" s="83">
        <f>'BLZ - Bleskozvod'!K32</f>
        <v>0</v>
      </c>
      <c r="AU97" s="83">
        <v>0</v>
      </c>
      <c r="AV97" s="83">
        <f t="shared" si="1"/>
        <v>0</v>
      </c>
      <c r="AW97" s="84">
        <f>'BLZ - Bleskozvod'!T128</f>
        <v>0</v>
      </c>
      <c r="AX97" s="83">
        <f>'BLZ - Bleskozvod'!K37</f>
        <v>0</v>
      </c>
      <c r="AY97" s="83">
        <f>'BLZ - Bleskozvod'!K38</f>
        <v>0</v>
      </c>
      <c r="AZ97" s="83">
        <f>'BLZ - Bleskozvod'!K39</f>
        <v>0</v>
      </c>
      <c r="BA97" s="83">
        <f>'BLZ - Bleskozvod'!K40</f>
        <v>0</v>
      </c>
      <c r="BB97" s="83">
        <f>'BLZ - Bleskozvod'!F37</f>
        <v>0</v>
      </c>
      <c r="BC97" s="83">
        <f>'BLZ - Bleskozvod'!F38</f>
        <v>0</v>
      </c>
      <c r="BD97" s="83">
        <f>'BLZ - Bleskozvod'!F39</f>
        <v>0</v>
      </c>
      <c r="BE97" s="83">
        <f>'BLZ - Bleskozvod'!F40</f>
        <v>0</v>
      </c>
      <c r="BF97" s="85">
        <f>'BLZ - Bleskozvod'!F41</f>
        <v>0</v>
      </c>
      <c r="BT97" s="86" t="s">
        <v>85</v>
      </c>
      <c r="BV97" s="86" t="s">
        <v>79</v>
      </c>
      <c r="BW97" s="86" t="s">
        <v>92</v>
      </c>
      <c r="BX97" s="86" t="s">
        <v>6</v>
      </c>
      <c r="CL97" s="86" t="s">
        <v>1</v>
      </c>
      <c r="CM97" s="86" t="s">
        <v>77</v>
      </c>
    </row>
    <row r="98" spans="1:91" s="6" customFormat="1" ht="16.5" customHeight="1">
      <c r="A98" s="77" t="s">
        <v>81</v>
      </c>
      <c r="B98" s="78"/>
      <c r="C98" s="79"/>
      <c r="D98" s="221" t="s">
        <v>93</v>
      </c>
      <c r="E98" s="221"/>
      <c r="F98" s="221"/>
      <c r="G98" s="221"/>
      <c r="H98" s="221"/>
      <c r="I98" s="80"/>
      <c r="J98" s="221" t="s">
        <v>94</v>
      </c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221"/>
      <c r="AD98" s="221"/>
      <c r="AE98" s="221"/>
      <c r="AF98" s="221"/>
      <c r="AG98" s="222">
        <f>'UK - Vykurovanie'!K34</f>
        <v>0</v>
      </c>
      <c r="AH98" s="223"/>
      <c r="AI98" s="223"/>
      <c r="AJ98" s="223"/>
      <c r="AK98" s="223"/>
      <c r="AL98" s="223"/>
      <c r="AM98" s="223"/>
      <c r="AN98" s="222">
        <f t="shared" si="0"/>
        <v>0</v>
      </c>
      <c r="AO98" s="223"/>
      <c r="AP98" s="223"/>
      <c r="AQ98" s="81" t="s">
        <v>84</v>
      </c>
      <c r="AR98" s="78"/>
      <c r="AS98" s="82">
        <f>'UK - Vykurovanie'!K31</f>
        <v>0</v>
      </c>
      <c r="AT98" s="83">
        <f>'UK - Vykurovanie'!K32</f>
        <v>0</v>
      </c>
      <c r="AU98" s="83">
        <v>0</v>
      </c>
      <c r="AV98" s="83">
        <f t="shared" si="1"/>
        <v>0</v>
      </c>
      <c r="AW98" s="84">
        <f>'UK - Vykurovanie'!T136</f>
        <v>0</v>
      </c>
      <c r="AX98" s="83">
        <f>'UK - Vykurovanie'!K37</f>
        <v>0</v>
      </c>
      <c r="AY98" s="83">
        <f>'UK - Vykurovanie'!K38</f>
        <v>0</v>
      </c>
      <c r="AZ98" s="83">
        <f>'UK - Vykurovanie'!K39</f>
        <v>0</v>
      </c>
      <c r="BA98" s="83">
        <f>'UK - Vykurovanie'!K40</f>
        <v>0</v>
      </c>
      <c r="BB98" s="83">
        <f>'UK - Vykurovanie'!F37</f>
        <v>0</v>
      </c>
      <c r="BC98" s="83">
        <f>'UK - Vykurovanie'!F38</f>
        <v>0</v>
      </c>
      <c r="BD98" s="83">
        <f>'UK - Vykurovanie'!F39</f>
        <v>0</v>
      </c>
      <c r="BE98" s="83">
        <f>'UK - Vykurovanie'!F40</f>
        <v>0</v>
      </c>
      <c r="BF98" s="85">
        <f>'UK - Vykurovanie'!F41</f>
        <v>0</v>
      </c>
      <c r="BT98" s="86" t="s">
        <v>85</v>
      </c>
      <c r="BV98" s="86" t="s">
        <v>79</v>
      </c>
      <c r="BW98" s="86" t="s">
        <v>95</v>
      </c>
      <c r="BX98" s="86" t="s">
        <v>6</v>
      </c>
      <c r="CL98" s="86" t="s">
        <v>1</v>
      </c>
      <c r="CM98" s="86" t="s">
        <v>77</v>
      </c>
    </row>
    <row r="99" spans="1:91" s="6" customFormat="1" ht="16.5" customHeight="1">
      <c r="A99" s="77" t="s">
        <v>81</v>
      </c>
      <c r="B99" s="78"/>
      <c r="C99" s="79"/>
      <c r="D99" s="221" t="s">
        <v>96</v>
      </c>
      <c r="E99" s="221"/>
      <c r="F99" s="221"/>
      <c r="G99" s="221"/>
      <c r="H99" s="221"/>
      <c r="I99" s="80"/>
      <c r="J99" s="221" t="s">
        <v>96</v>
      </c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1"/>
      <c r="AG99" s="222">
        <f>'MaR - MaR'!K34</f>
        <v>0</v>
      </c>
      <c r="AH99" s="223"/>
      <c r="AI99" s="223"/>
      <c r="AJ99" s="223"/>
      <c r="AK99" s="223"/>
      <c r="AL99" s="223"/>
      <c r="AM99" s="223"/>
      <c r="AN99" s="222">
        <f t="shared" si="0"/>
        <v>0</v>
      </c>
      <c r="AO99" s="223"/>
      <c r="AP99" s="223"/>
      <c r="AQ99" s="81" t="s">
        <v>84</v>
      </c>
      <c r="AR99" s="78"/>
      <c r="AS99" s="87">
        <f>'MaR - MaR'!K31</f>
        <v>0</v>
      </c>
      <c r="AT99" s="88">
        <f>'MaR - MaR'!K32</f>
        <v>0</v>
      </c>
      <c r="AU99" s="88">
        <v>0</v>
      </c>
      <c r="AV99" s="88">
        <f t="shared" si="1"/>
        <v>0</v>
      </c>
      <c r="AW99" s="89">
        <f>'MaR - MaR'!T132</f>
        <v>0</v>
      </c>
      <c r="AX99" s="88">
        <f>'MaR - MaR'!K37</f>
        <v>0</v>
      </c>
      <c r="AY99" s="88">
        <f>'MaR - MaR'!K38</f>
        <v>0</v>
      </c>
      <c r="AZ99" s="88">
        <f>'MaR - MaR'!K39</f>
        <v>0</v>
      </c>
      <c r="BA99" s="88">
        <f>'MaR - MaR'!K40</f>
        <v>0</v>
      </c>
      <c r="BB99" s="88">
        <f>'MaR - MaR'!F37</f>
        <v>0</v>
      </c>
      <c r="BC99" s="88">
        <f>'MaR - MaR'!F38</f>
        <v>0</v>
      </c>
      <c r="BD99" s="88">
        <f>'MaR - MaR'!F39</f>
        <v>0</v>
      </c>
      <c r="BE99" s="88">
        <f>'MaR - MaR'!F40</f>
        <v>0</v>
      </c>
      <c r="BF99" s="90">
        <f>'MaR - MaR'!F41</f>
        <v>0</v>
      </c>
      <c r="BT99" s="86" t="s">
        <v>85</v>
      </c>
      <c r="BV99" s="86" t="s">
        <v>79</v>
      </c>
      <c r="BW99" s="86" t="s">
        <v>97</v>
      </c>
      <c r="BX99" s="86" t="s">
        <v>6</v>
      </c>
      <c r="CL99" s="86" t="s">
        <v>1</v>
      </c>
      <c r="CM99" s="86" t="s">
        <v>77</v>
      </c>
    </row>
    <row r="100" spans="1:91" s="1" customFormat="1" ht="30" customHeight="1">
      <c r="B100" s="31"/>
      <c r="AR100" s="31"/>
    </row>
    <row r="101" spans="1:91" s="1" customFormat="1" ht="6.9" customHeight="1"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31"/>
    </row>
  </sheetData>
  <sheetProtection algorithmName="SHA-512" hashValue="I6E4+0MU5IVCtb3GMEHUa8AYWFDWYM7vEJ+5+KqJymwSiPck+lMQh33QwAcSAX4PL/cEuFYcqjqMsl+7AhurSg==" saltValue="nN4RvhNWBa+rkrrrrQ8XqEdqHg8i70kahnvFnZSIHpuA8R81pkIyLkuxX/MTBxtudHhSj66P1dQSZ2HTb3li+A==" spinCount="100000" sheet="1" objects="1" scenarios="1" formatColumns="0" formatRows="0"/>
  <mergeCells count="58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ASR - Architektonicko-sta...'!C2" display="/" xr:uid="{00000000-0004-0000-0000-000000000000}"/>
    <hyperlink ref="A96" location="'ELI - Elektroinstalacia a...'!C2" display="/" xr:uid="{00000000-0004-0000-0000-000001000000}"/>
    <hyperlink ref="A97" location="'BLZ - Bleskozvod'!C2" display="/" xr:uid="{00000000-0004-0000-0000-000002000000}"/>
    <hyperlink ref="A98" location="'UK - Vykurovanie'!C2" display="/" xr:uid="{00000000-0004-0000-0000-000003000000}"/>
    <hyperlink ref="A99" location="'MaR - MaR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703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15.42578125" hidden="1" customWidth="1"/>
    <col min="13" max="13" width="9.28515625" customWidth="1"/>
    <col min="14" max="14" width="10.85546875" hidden="1" customWidth="1"/>
    <col min="15" max="15" width="9.28515625" hidden="1"/>
    <col min="16" max="24" width="14.140625" hidden="1" customWidth="1"/>
    <col min="25" max="25" width="12.28515625" hidden="1" customWidth="1"/>
    <col min="26" max="26" width="16.28515625" customWidth="1"/>
    <col min="27" max="27" width="12.28515625" customWidth="1"/>
    <col min="28" max="28" width="1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T2" s="16" t="s">
        <v>86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77</v>
      </c>
    </row>
    <row r="4" spans="2:46" ht="24.9" customHeight="1">
      <c r="B4" s="19"/>
      <c r="D4" s="20" t="s">
        <v>98</v>
      </c>
      <c r="M4" s="19"/>
      <c r="N4" s="91" t="s">
        <v>10</v>
      </c>
      <c r="AT4" s="16" t="s">
        <v>4</v>
      </c>
    </row>
    <row r="5" spans="2:46" ht="6.9" customHeight="1">
      <c r="B5" s="19"/>
      <c r="M5" s="19"/>
    </row>
    <row r="6" spans="2:46" ht="12" customHeight="1">
      <c r="B6" s="19"/>
      <c r="D6" s="26" t="s">
        <v>15</v>
      </c>
      <c r="M6" s="19"/>
    </row>
    <row r="7" spans="2:46" ht="16.5" customHeight="1">
      <c r="B7" s="19"/>
      <c r="E7" s="248" t="str">
        <f>'Rekapitulácia stavby'!K6</f>
        <v>Suhrnny vykaz-vymer SO 01 - marec 2025</v>
      </c>
      <c r="F7" s="249"/>
      <c r="G7" s="249"/>
      <c r="H7" s="249"/>
      <c r="M7" s="19"/>
    </row>
    <row r="8" spans="2:46" s="1" customFormat="1" ht="12" customHeight="1">
      <c r="B8" s="31"/>
      <c r="D8" s="26" t="s">
        <v>99</v>
      </c>
      <c r="M8" s="31"/>
    </row>
    <row r="9" spans="2:46" s="1" customFormat="1" ht="16.5" customHeight="1">
      <c r="B9" s="31"/>
      <c r="E9" s="207" t="s">
        <v>100</v>
      </c>
      <c r="F9" s="250"/>
      <c r="G9" s="250"/>
      <c r="H9" s="250"/>
      <c r="M9" s="31"/>
    </row>
    <row r="10" spans="2:46" s="1" customFormat="1" ht="10.199999999999999">
      <c r="B10" s="31"/>
      <c r="M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M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1. 3. 2025</v>
      </c>
      <c r="M12" s="31"/>
    </row>
    <row r="13" spans="2:46" s="1" customFormat="1" ht="10.8" customHeight="1">
      <c r="B13" s="31"/>
      <c r="M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M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M15" s="31"/>
    </row>
    <row r="16" spans="2:46" s="1" customFormat="1" ht="6.9" customHeight="1">
      <c r="B16" s="31"/>
      <c r="M16" s="31"/>
    </row>
    <row r="17" spans="2:13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M17" s="31"/>
    </row>
    <row r="18" spans="2:13" s="1" customFormat="1" ht="18" customHeight="1">
      <c r="B18" s="31"/>
      <c r="E18" s="251" t="str">
        <f>'Rekapitulácia stavby'!E14</f>
        <v>Vyplň údaj</v>
      </c>
      <c r="F18" s="229"/>
      <c r="G18" s="229"/>
      <c r="H18" s="229"/>
      <c r="I18" s="26" t="s">
        <v>26</v>
      </c>
      <c r="J18" s="27" t="str">
        <f>'Rekapitulácia stavby'!AN14</f>
        <v>Vyplň údaj</v>
      </c>
      <c r="M18" s="31"/>
    </row>
    <row r="19" spans="2:13" s="1" customFormat="1" ht="6.9" customHeight="1">
      <c r="B19" s="31"/>
      <c r="M19" s="31"/>
    </row>
    <row r="20" spans="2:13" s="1" customFormat="1" ht="12" customHeight="1">
      <c r="B20" s="31"/>
      <c r="D20" s="26" t="s">
        <v>29</v>
      </c>
      <c r="I20" s="26" t="s">
        <v>24</v>
      </c>
      <c r="J20" s="24" t="s">
        <v>1</v>
      </c>
      <c r="M20" s="31"/>
    </row>
    <row r="21" spans="2:13" s="1" customFormat="1" ht="18" customHeight="1">
      <c r="B21" s="31"/>
      <c r="E21" s="24" t="s">
        <v>30</v>
      </c>
      <c r="I21" s="26" t="s">
        <v>26</v>
      </c>
      <c r="J21" s="24" t="s">
        <v>1</v>
      </c>
      <c r="M21" s="31"/>
    </row>
    <row r="22" spans="2:13" s="1" customFormat="1" ht="6.9" customHeight="1">
      <c r="B22" s="31"/>
      <c r="M22" s="31"/>
    </row>
    <row r="23" spans="2:13" s="1" customFormat="1" ht="12" customHeight="1">
      <c r="B23" s="31"/>
      <c r="D23" s="26" t="s">
        <v>32</v>
      </c>
      <c r="I23" s="26" t="s">
        <v>24</v>
      </c>
      <c r="J23" s="24" t="str">
        <f>IF('Rekapitulácia stavby'!AN19="","",'Rekapitulácia stavby'!AN19)</f>
        <v/>
      </c>
      <c r="M23" s="31"/>
    </row>
    <row r="24" spans="2:13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26</v>
      </c>
      <c r="J24" s="24" t="str">
        <f>IF('Rekapitulácia stavby'!AN20="","",'Rekapitulácia stavby'!AN20)</f>
        <v/>
      </c>
      <c r="M24" s="31"/>
    </row>
    <row r="25" spans="2:13" s="1" customFormat="1" ht="6.9" customHeight="1">
      <c r="B25" s="31"/>
      <c r="M25" s="31"/>
    </row>
    <row r="26" spans="2:13" s="1" customFormat="1" ht="12" customHeight="1">
      <c r="B26" s="31"/>
      <c r="D26" s="26" t="s">
        <v>34</v>
      </c>
      <c r="M26" s="31"/>
    </row>
    <row r="27" spans="2:13" s="7" customFormat="1" ht="16.5" customHeight="1">
      <c r="B27" s="92"/>
      <c r="E27" s="234" t="s">
        <v>1</v>
      </c>
      <c r="F27" s="234"/>
      <c r="G27" s="234"/>
      <c r="H27" s="234"/>
      <c r="M27" s="92"/>
    </row>
    <row r="28" spans="2:13" s="1" customFormat="1" ht="6.9" customHeight="1">
      <c r="B28" s="31"/>
      <c r="M28" s="31"/>
    </row>
    <row r="29" spans="2:13" s="1" customFormat="1" ht="6.9" customHeight="1">
      <c r="B29" s="31"/>
      <c r="D29" s="55"/>
      <c r="E29" s="55"/>
      <c r="F29" s="55"/>
      <c r="G29" s="55"/>
      <c r="H29" s="55"/>
      <c r="I29" s="55"/>
      <c r="J29" s="55"/>
      <c r="K29" s="55"/>
      <c r="L29" s="55"/>
      <c r="M29" s="31"/>
    </row>
    <row r="30" spans="2:13" s="1" customFormat="1" ht="14.4" customHeight="1">
      <c r="B30" s="31"/>
      <c r="D30" s="24" t="s">
        <v>101</v>
      </c>
      <c r="K30" s="93">
        <f>K96</f>
        <v>0</v>
      </c>
      <c r="M30" s="31"/>
    </row>
    <row r="31" spans="2:13" s="1" customFormat="1" ht="13.2">
      <c r="B31" s="31"/>
      <c r="E31" s="26" t="s">
        <v>102</v>
      </c>
      <c r="K31" s="94">
        <f>I96</f>
        <v>0</v>
      </c>
      <c r="M31" s="31"/>
    </row>
    <row r="32" spans="2:13" s="1" customFormat="1" ht="13.2">
      <c r="B32" s="31"/>
      <c r="E32" s="26" t="s">
        <v>103</v>
      </c>
      <c r="K32" s="94">
        <f>J96</f>
        <v>0</v>
      </c>
      <c r="M32" s="31"/>
    </row>
    <row r="33" spans="2:13" s="1" customFormat="1" ht="14.4" customHeight="1">
      <c r="B33" s="31"/>
      <c r="D33" s="95" t="s">
        <v>104</v>
      </c>
      <c r="K33" s="93">
        <f>K121</f>
        <v>0</v>
      </c>
      <c r="M33" s="31"/>
    </row>
    <row r="34" spans="2:13" s="1" customFormat="1" ht="25.35" customHeight="1">
      <c r="B34" s="31"/>
      <c r="D34" s="96" t="s">
        <v>35</v>
      </c>
      <c r="K34" s="68">
        <f>ROUND(K30 + K33, 2)</f>
        <v>0</v>
      </c>
      <c r="M34" s="31"/>
    </row>
    <row r="35" spans="2:13" s="1" customFormat="1" ht="6.9" customHeight="1">
      <c r="B35" s="31"/>
      <c r="D35" s="55"/>
      <c r="E35" s="55"/>
      <c r="F35" s="55"/>
      <c r="G35" s="55"/>
      <c r="H35" s="55"/>
      <c r="I35" s="55"/>
      <c r="J35" s="55"/>
      <c r="K35" s="55"/>
      <c r="L35" s="55"/>
      <c r="M35" s="31"/>
    </row>
    <row r="36" spans="2:13" s="1" customFormat="1" ht="14.4" customHeight="1">
      <c r="B36" s="31"/>
      <c r="F36" s="34" t="s">
        <v>37</v>
      </c>
      <c r="I36" s="34" t="s">
        <v>36</v>
      </c>
      <c r="K36" s="34" t="s">
        <v>38</v>
      </c>
      <c r="M36" s="31"/>
    </row>
    <row r="37" spans="2:13" s="1" customFormat="1" ht="14.4" customHeight="1">
      <c r="B37" s="31"/>
      <c r="D37" s="57" t="s">
        <v>39</v>
      </c>
      <c r="E37" s="36" t="s">
        <v>40</v>
      </c>
      <c r="F37" s="97">
        <f>ROUND((SUM(BE121:BE128) + SUM(BE148:BE702)),  2)</f>
        <v>0</v>
      </c>
      <c r="G37" s="98"/>
      <c r="H37" s="98"/>
      <c r="I37" s="99">
        <v>0.23</v>
      </c>
      <c r="J37" s="98"/>
      <c r="K37" s="97">
        <f>ROUND(((SUM(BE121:BE128) + SUM(BE148:BE702))*I37),  2)</f>
        <v>0</v>
      </c>
      <c r="M37" s="31"/>
    </row>
    <row r="38" spans="2:13" s="1" customFormat="1" ht="14.4" customHeight="1">
      <c r="B38" s="31"/>
      <c r="E38" s="36" t="s">
        <v>41</v>
      </c>
      <c r="F38" s="97">
        <f>ROUND((SUM(BF121:BF128) + SUM(BF148:BF702)),  2)</f>
        <v>0</v>
      </c>
      <c r="G38" s="98"/>
      <c r="H38" s="98"/>
      <c r="I38" s="99">
        <v>0.23</v>
      </c>
      <c r="J38" s="98"/>
      <c r="K38" s="97">
        <f>ROUND(((SUM(BF121:BF128) + SUM(BF148:BF702))*I38),  2)</f>
        <v>0</v>
      </c>
      <c r="M38" s="31"/>
    </row>
    <row r="39" spans="2:13" s="1" customFormat="1" ht="14.4" hidden="1" customHeight="1">
      <c r="B39" s="31"/>
      <c r="E39" s="26" t="s">
        <v>42</v>
      </c>
      <c r="F39" s="94">
        <f>ROUND((SUM(BG121:BG128) + SUM(BG148:BG702)),  2)</f>
        <v>0</v>
      </c>
      <c r="I39" s="100">
        <v>0.23</v>
      </c>
      <c r="K39" s="94">
        <f>0</f>
        <v>0</v>
      </c>
      <c r="M39" s="31"/>
    </row>
    <row r="40" spans="2:13" s="1" customFormat="1" ht="14.4" hidden="1" customHeight="1">
      <c r="B40" s="31"/>
      <c r="E40" s="26" t="s">
        <v>43</v>
      </c>
      <c r="F40" s="94">
        <f>ROUND((SUM(BH121:BH128) + SUM(BH148:BH702)),  2)</f>
        <v>0</v>
      </c>
      <c r="I40" s="100">
        <v>0.23</v>
      </c>
      <c r="K40" s="94">
        <f>0</f>
        <v>0</v>
      </c>
      <c r="M40" s="31"/>
    </row>
    <row r="41" spans="2:13" s="1" customFormat="1" ht="14.4" hidden="1" customHeight="1">
      <c r="B41" s="31"/>
      <c r="E41" s="36" t="s">
        <v>44</v>
      </c>
      <c r="F41" s="97">
        <f>ROUND((SUM(BI121:BI128) + SUM(BI148:BI702)),  2)</f>
        <v>0</v>
      </c>
      <c r="G41" s="98"/>
      <c r="H41" s="98"/>
      <c r="I41" s="99">
        <v>0</v>
      </c>
      <c r="J41" s="98"/>
      <c r="K41" s="97">
        <f>0</f>
        <v>0</v>
      </c>
      <c r="M41" s="31"/>
    </row>
    <row r="42" spans="2:13" s="1" customFormat="1" ht="6.9" customHeight="1">
      <c r="B42" s="31"/>
      <c r="M42" s="31"/>
    </row>
    <row r="43" spans="2:13" s="1" customFormat="1" ht="25.35" customHeight="1">
      <c r="B43" s="31"/>
      <c r="C43" s="101"/>
      <c r="D43" s="102" t="s">
        <v>45</v>
      </c>
      <c r="E43" s="59"/>
      <c r="F43" s="59"/>
      <c r="G43" s="103" t="s">
        <v>46</v>
      </c>
      <c r="H43" s="104" t="s">
        <v>47</v>
      </c>
      <c r="I43" s="59"/>
      <c r="J43" s="59"/>
      <c r="K43" s="105">
        <f>SUM(K34:K41)</f>
        <v>0</v>
      </c>
      <c r="L43" s="106"/>
      <c r="M43" s="31"/>
    </row>
    <row r="44" spans="2:13" s="1" customFormat="1" ht="14.4" customHeight="1">
      <c r="B44" s="31"/>
      <c r="M44" s="31"/>
    </row>
    <row r="45" spans="2:13" ht="14.4" customHeight="1">
      <c r="B45" s="19"/>
      <c r="M45" s="19"/>
    </row>
    <row r="46" spans="2:13" ht="14.4" customHeight="1">
      <c r="B46" s="19"/>
      <c r="M46" s="19"/>
    </row>
    <row r="47" spans="2:13" ht="14.4" customHeight="1">
      <c r="B47" s="19"/>
      <c r="M47" s="19"/>
    </row>
    <row r="48" spans="2:13" ht="14.4" customHeight="1">
      <c r="B48" s="19"/>
      <c r="M48" s="19"/>
    </row>
    <row r="49" spans="2:13" ht="14.4" customHeight="1">
      <c r="B49" s="19"/>
      <c r="M49" s="19"/>
    </row>
    <row r="50" spans="2:13" s="1" customFormat="1" ht="14.4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4"/>
      <c r="M50" s="31"/>
    </row>
    <row r="51" spans="2:13" ht="10.199999999999999">
      <c r="B51" s="19"/>
      <c r="M51" s="19"/>
    </row>
    <row r="52" spans="2:13" ht="10.199999999999999">
      <c r="B52" s="19"/>
      <c r="M52" s="19"/>
    </row>
    <row r="53" spans="2:13" ht="10.199999999999999">
      <c r="B53" s="19"/>
      <c r="M53" s="19"/>
    </row>
    <row r="54" spans="2:13" ht="10.199999999999999">
      <c r="B54" s="19"/>
      <c r="M54" s="19"/>
    </row>
    <row r="55" spans="2:13" ht="10.199999999999999">
      <c r="B55" s="19"/>
      <c r="M55" s="19"/>
    </row>
    <row r="56" spans="2:13" ht="10.199999999999999">
      <c r="B56" s="19"/>
      <c r="M56" s="19"/>
    </row>
    <row r="57" spans="2:13" ht="10.199999999999999">
      <c r="B57" s="19"/>
      <c r="M57" s="19"/>
    </row>
    <row r="58" spans="2:13" ht="10.199999999999999">
      <c r="B58" s="19"/>
      <c r="M58" s="19"/>
    </row>
    <row r="59" spans="2:13" ht="10.199999999999999">
      <c r="B59" s="19"/>
      <c r="M59" s="19"/>
    </row>
    <row r="60" spans="2:13" ht="10.199999999999999">
      <c r="B60" s="19"/>
      <c r="M60" s="19"/>
    </row>
    <row r="61" spans="2:13" s="1" customFormat="1" ht="13.2">
      <c r="B61" s="31"/>
      <c r="D61" s="45" t="s">
        <v>50</v>
      </c>
      <c r="E61" s="33"/>
      <c r="F61" s="107" t="s">
        <v>51</v>
      </c>
      <c r="G61" s="45" t="s">
        <v>50</v>
      </c>
      <c r="H61" s="33"/>
      <c r="I61" s="33"/>
      <c r="J61" s="108" t="s">
        <v>51</v>
      </c>
      <c r="K61" s="33"/>
      <c r="L61" s="33"/>
      <c r="M61" s="31"/>
    </row>
    <row r="62" spans="2:13" ht="10.199999999999999">
      <c r="B62" s="19"/>
      <c r="M62" s="19"/>
    </row>
    <row r="63" spans="2:13" ht="10.199999999999999">
      <c r="B63" s="19"/>
      <c r="M63" s="19"/>
    </row>
    <row r="64" spans="2:13" ht="10.199999999999999">
      <c r="B64" s="19"/>
      <c r="M64" s="19"/>
    </row>
    <row r="65" spans="2:13" s="1" customFormat="1" ht="13.2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44"/>
      <c r="M65" s="31"/>
    </row>
    <row r="66" spans="2:13" ht="10.199999999999999">
      <c r="B66" s="19"/>
      <c r="M66" s="19"/>
    </row>
    <row r="67" spans="2:13" ht="10.199999999999999">
      <c r="B67" s="19"/>
      <c r="M67" s="19"/>
    </row>
    <row r="68" spans="2:13" ht="10.199999999999999">
      <c r="B68" s="19"/>
      <c r="M68" s="19"/>
    </row>
    <row r="69" spans="2:13" ht="10.199999999999999">
      <c r="B69" s="19"/>
      <c r="M69" s="19"/>
    </row>
    <row r="70" spans="2:13" ht="10.199999999999999">
      <c r="B70" s="19"/>
      <c r="M70" s="19"/>
    </row>
    <row r="71" spans="2:13" ht="10.199999999999999">
      <c r="B71" s="19"/>
      <c r="M71" s="19"/>
    </row>
    <row r="72" spans="2:13" ht="10.199999999999999">
      <c r="B72" s="19"/>
      <c r="M72" s="19"/>
    </row>
    <row r="73" spans="2:13" ht="10.199999999999999">
      <c r="B73" s="19"/>
      <c r="M73" s="19"/>
    </row>
    <row r="74" spans="2:13" ht="10.199999999999999">
      <c r="B74" s="19"/>
      <c r="M74" s="19"/>
    </row>
    <row r="75" spans="2:13" ht="10.199999999999999">
      <c r="B75" s="19"/>
      <c r="M75" s="19"/>
    </row>
    <row r="76" spans="2:13" s="1" customFormat="1" ht="13.2">
      <c r="B76" s="31"/>
      <c r="D76" s="45" t="s">
        <v>50</v>
      </c>
      <c r="E76" s="33"/>
      <c r="F76" s="107" t="s">
        <v>51</v>
      </c>
      <c r="G76" s="45" t="s">
        <v>50</v>
      </c>
      <c r="H76" s="33"/>
      <c r="I76" s="33"/>
      <c r="J76" s="108" t="s">
        <v>51</v>
      </c>
      <c r="K76" s="33"/>
      <c r="L76" s="33"/>
      <c r="M76" s="31"/>
    </row>
    <row r="77" spans="2:13" s="1" customFormat="1" ht="14.4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31"/>
    </row>
    <row r="81" spans="2:47" s="1" customFormat="1" ht="6.9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31"/>
    </row>
    <row r="82" spans="2:47" s="1" customFormat="1" ht="24.9" customHeight="1">
      <c r="B82" s="31"/>
      <c r="C82" s="20" t="s">
        <v>105</v>
      </c>
      <c r="M82" s="31"/>
    </row>
    <row r="83" spans="2:47" s="1" customFormat="1" ht="6.9" customHeight="1">
      <c r="B83" s="31"/>
      <c r="M83" s="31"/>
    </row>
    <row r="84" spans="2:47" s="1" customFormat="1" ht="12" customHeight="1">
      <c r="B84" s="31"/>
      <c r="C84" s="26" t="s">
        <v>15</v>
      </c>
      <c r="M84" s="31"/>
    </row>
    <row r="85" spans="2:47" s="1" customFormat="1" ht="16.5" customHeight="1">
      <c r="B85" s="31"/>
      <c r="E85" s="248" t="str">
        <f>E7</f>
        <v>Suhrnny vykaz-vymer SO 01 - marec 2025</v>
      </c>
      <c r="F85" s="249"/>
      <c r="G85" s="249"/>
      <c r="H85" s="249"/>
      <c r="M85" s="31"/>
    </row>
    <row r="86" spans="2:47" s="1" customFormat="1" ht="12" customHeight="1">
      <c r="B86" s="31"/>
      <c r="C86" s="26" t="s">
        <v>99</v>
      </c>
      <c r="M86" s="31"/>
    </row>
    <row r="87" spans="2:47" s="1" customFormat="1" ht="16.5" customHeight="1">
      <c r="B87" s="31"/>
      <c r="E87" s="207" t="str">
        <f>E9</f>
        <v>ASR - Architektonicko-stavebna cast</v>
      </c>
      <c r="F87" s="250"/>
      <c r="G87" s="250"/>
      <c r="H87" s="250"/>
      <c r="M87" s="31"/>
    </row>
    <row r="88" spans="2:47" s="1" customFormat="1" ht="6.9" customHeight="1">
      <c r="B88" s="31"/>
      <c r="M88" s="31"/>
    </row>
    <row r="89" spans="2:47" s="1" customFormat="1" ht="12" customHeight="1">
      <c r="B89" s="31"/>
      <c r="C89" s="26" t="s">
        <v>19</v>
      </c>
      <c r="F89" s="24" t="str">
        <f>F12</f>
        <v>Poltár, Rovňany</v>
      </c>
      <c r="I89" s="26" t="s">
        <v>21</v>
      </c>
      <c r="J89" s="54" t="str">
        <f>IF(J12="","",J12)</f>
        <v>1. 3. 2025</v>
      </c>
      <c r="M89" s="31"/>
    </row>
    <row r="90" spans="2:47" s="1" customFormat="1" ht="6.9" customHeight="1">
      <c r="B90" s="31"/>
      <c r="M90" s="31"/>
    </row>
    <row r="91" spans="2:47" s="1" customFormat="1" ht="40.049999999999997" customHeight="1">
      <c r="B91" s="31"/>
      <c r="C91" s="26" t="s">
        <v>23</v>
      </c>
      <c r="F91" s="24" t="str">
        <f>E15</f>
        <v>Banskobystrický samosprávny kraj</v>
      </c>
      <c r="I91" s="26" t="s">
        <v>29</v>
      </c>
      <c r="J91" s="29" t="str">
        <f>E21</f>
        <v>D&amp;T Solutions, s.r.o., Magnezitárska 2/A, Košice</v>
      </c>
      <c r="M91" s="31"/>
    </row>
    <row r="92" spans="2:47" s="1" customFormat="1" ht="15.15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M92" s="31"/>
    </row>
    <row r="93" spans="2:47" s="1" customFormat="1" ht="10.35" customHeight="1">
      <c r="B93" s="31"/>
      <c r="M93" s="31"/>
    </row>
    <row r="94" spans="2:47" s="1" customFormat="1" ht="29.25" customHeight="1">
      <c r="B94" s="31"/>
      <c r="C94" s="109" t="s">
        <v>106</v>
      </c>
      <c r="D94" s="101"/>
      <c r="E94" s="101"/>
      <c r="F94" s="101"/>
      <c r="G94" s="101"/>
      <c r="H94" s="101"/>
      <c r="I94" s="110" t="s">
        <v>107</v>
      </c>
      <c r="J94" s="110" t="s">
        <v>108</v>
      </c>
      <c r="K94" s="110" t="s">
        <v>109</v>
      </c>
      <c r="L94" s="101"/>
      <c r="M94" s="31"/>
    </row>
    <row r="95" spans="2:47" s="1" customFormat="1" ht="10.35" customHeight="1">
      <c r="B95" s="31"/>
      <c r="M95" s="31"/>
    </row>
    <row r="96" spans="2:47" s="1" customFormat="1" ht="22.8" customHeight="1">
      <c r="B96" s="31"/>
      <c r="C96" s="111" t="s">
        <v>110</v>
      </c>
      <c r="I96" s="68">
        <f t="shared" ref="I96:J98" si="0">Q148</f>
        <v>0</v>
      </c>
      <c r="J96" s="68">
        <f t="shared" si="0"/>
        <v>0</v>
      </c>
      <c r="K96" s="68">
        <f>K148</f>
        <v>0</v>
      </c>
      <c r="M96" s="31"/>
      <c r="AU96" s="16" t="s">
        <v>111</v>
      </c>
    </row>
    <row r="97" spans="2:13" s="8" customFormat="1" ht="24.9" customHeight="1">
      <c r="B97" s="112"/>
      <c r="D97" s="113" t="s">
        <v>112</v>
      </c>
      <c r="E97" s="114"/>
      <c r="F97" s="114"/>
      <c r="G97" s="114"/>
      <c r="H97" s="114"/>
      <c r="I97" s="115">
        <f t="shared" si="0"/>
        <v>0</v>
      </c>
      <c r="J97" s="115">
        <f t="shared" si="0"/>
        <v>0</v>
      </c>
      <c r="K97" s="115">
        <f>K149</f>
        <v>0</v>
      </c>
      <c r="M97" s="112"/>
    </row>
    <row r="98" spans="2:13" s="9" customFormat="1" ht="19.95" customHeight="1">
      <c r="B98" s="116"/>
      <c r="D98" s="117" t="s">
        <v>113</v>
      </c>
      <c r="E98" s="118"/>
      <c r="F98" s="118"/>
      <c r="G98" s="118"/>
      <c r="H98" s="118"/>
      <c r="I98" s="119">
        <f t="shared" si="0"/>
        <v>0</v>
      </c>
      <c r="J98" s="119">
        <f t="shared" si="0"/>
        <v>0</v>
      </c>
      <c r="K98" s="119">
        <f>K150</f>
        <v>0</v>
      </c>
      <c r="M98" s="116"/>
    </row>
    <row r="99" spans="2:13" s="9" customFormat="1" ht="19.95" customHeight="1">
      <c r="B99" s="116"/>
      <c r="D99" s="117" t="s">
        <v>114</v>
      </c>
      <c r="E99" s="118"/>
      <c r="F99" s="118"/>
      <c r="G99" s="118"/>
      <c r="H99" s="118"/>
      <c r="I99" s="119">
        <f>Q166</f>
        <v>0</v>
      </c>
      <c r="J99" s="119">
        <f>R166</f>
        <v>0</v>
      </c>
      <c r="K99" s="119">
        <f>K166</f>
        <v>0</v>
      </c>
      <c r="M99" s="116"/>
    </row>
    <row r="100" spans="2:13" s="9" customFormat="1" ht="19.95" customHeight="1">
      <c r="B100" s="116"/>
      <c r="D100" s="117" t="s">
        <v>115</v>
      </c>
      <c r="E100" s="118"/>
      <c r="F100" s="118"/>
      <c r="G100" s="118"/>
      <c r="H100" s="118"/>
      <c r="I100" s="119">
        <f>Q185</f>
        <v>0</v>
      </c>
      <c r="J100" s="119">
        <f>R185</f>
        <v>0</v>
      </c>
      <c r="K100" s="119">
        <f>K185</f>
        <v>0</v>
      </c>
      <c r="M100" s="116"/>
    </row>
    <row r="101" spans="2:13" s="9" customFormat="1" ht="19.95" customHeight="1">
      <c r="B101" s="116"/>
      <c r="D101" s="117" t="s">
        <v>116</v>
      </c>
      <c r="E101" s="118"/>
      <c r="F101" s="118"/>
      <c r="G101" s="118"/>
      <c r="H101" s="118"/>
      <c r="I101" s="119">
        <f>Q232</f>
        <v>0</v>
      </c>
      <c r="J101" s="119">
        <f>R232</f>
        <v>0</v>
      </c>
      <c r="K101" s="119">
        <f>K232</f>
        <v>0</v>
      </c>
      <c r="M101" s="116"/>
    </row>
    <row r="102" spans="2:13" s="9" customFormat="1" ht="19.95" customHeight="1">
      <c r="B102" s="116"/>
      <c r="D102" s="117" t="s">
        <v>117</v>
      </c>
      <c r="E102" s="118"/>
      <c r="F102" s="118"/>
      <c r="G102" s="118"/>
      <c r="H102" s="118"/>
      <c r="I102" s="119">
        <f>Q260</f>
        <v>0</v>
      </c>
      <c r="J102" s="119">
        <f>R260</f>
        <v>0</v>
      </c>
      <c r="K102" s="119">
        <f>K260</f>
        <v>0</v>
      </c>
      <c r="M102" s="116"/>
    </row>
    <row r="103" spans="2:13" s="9" customFormat="1" ht="19.95" customHeight="1">
      <c r="B103" s="116"/>
      <c r="D103" s="117" t="s">
        <v>118</v>
      </c>
      <c r="E103" s="118"/>
      <c r="F103" s="118"/>
      <c r="G103" s="118"/>
      <c r="H103" s="118"/>
      <c r="I103" s="119">
        <f>Q339</f>
        <v>0</v>
      </c>
      <c r="J103" s="119">
        <f>R339</f>
        <v>0</v>
      </c>
      <c r="K103" s="119">
        <f>K339</f>
        <v>0</v>
      </c>
      <c r="M103" s="116"/>
    </row>
    <row r="104" spans="2:13" s="9" customFormat="1" ht="19.95" customHeight="1">
      <c r="B104" s="116"/>
      <c r="D104" s="117" t="s">
        <v>119</v>
      </c>
      <c r="E104" s="118"/>
      <c r="F104" s="118"/>
      <c r="G104" s="118"/>
      <c r="H104" s="118"/>
      <c r="I104" s="119">
        <f>Q444</f>
        <v>0</v>
      </c>
      <c r="J104" s="119">
        <f>R444</f>
        <v>0</v>
      </c>
      <c r="K104" s="119">
        <f>K444</f>
        <v>0</v>
      </c>
      <c r="M104" s="116"/>
    </row>
    <row r="105" spans="2:13" s="8" customFormat="1" ht="24.9" customHeight="1">
      <c r="B105" s="112"/>
      <c r="D105" s="113" t="s">
        <v>120</v>
      </c>
      <c r="E105" s="114"/>
      <c r="F105" s="114"/>
      <c r="G105" s="114"/>
      <c r="H105" s="114"/>
      <c r="I105" s="115">
        <f>Q446</f>
        <v>0</v>
      </c>
      <c r="J105" s="115">
        <f>R446</f>
        <v>0</v>
      </c>
      <c r="K105" s="115">
        <f>K446</f>
        <v>0</v>
      </c>
      <c r="M105" s="112"/>
    </row>
    <row r="106" spans="2:13" s="9" customFormat="1" ht="19.95" customHeight="1">
      <c r="B106" s="116"/>
      <c r="D106" s="117" t="s">
        <v>121</v>
      </c>
      <c r="E106" s="118"/>
      <c r="F106" s="118"/>
      <c r="G106" s="118"/>
      <c r="H106" s="118"/>
      <c r="I106" s="119">
        <f>Q447</f>
        <v>0</v>
      </c>
      <c r="J106" s="119">
        <f>R447</f>
        <v>0</v>
      </c>
      <c r="K106" s="119">
        <f>K447</f>
        <v>0</v>
      </c>
      <c r="M106" s="116"/>
    </row>
    <row r="107" spans="2:13" s="9" customFormat="1" ht="19.95" customHeight="1">
      <c r="B107" s="116"/>
      <c r="D107" s="117" t="s">
        <v>122</v>
      </c>
      <c r="E107" s="118"/>
      <c r="F107" s="118"/>
      <c r="G107" s="118"/>
      <c r="H107" s="118"/>
      <c r="I107" s="119">
        <f>Q476</f>
        <v>0</v>
      </c>
      <c r="J107" s="119">
        <f>R476</f>
        <v>0</v>
      </c>
      <c r="K107" s="119">
        <f>K476</f>
        <v>0</v>
      </c>
      <c r="M107" s="116"/>
    </row>
    <row r="108" spans="2:13" s="9" customFormat="1" ht="19.95" customHeight="1">
      <c r="B108" s="116"/>
      <c r="D108" s="117" t="s">
        <v>123</v>
      </c>
      <c r="E108" s="118"/>
      <c r="F108" s="118"/>
      <c r="G108" s="118"/>
      <c r="H108" s="118"/>
      <c r="I108" s="119">
        <f>Q483</f>
        <v>0</v>
      </c>
      <c r="J108" s="119">
        <f>R483</f>
        <v>0</v>
      </c>
      <c r="K108" s="119">
        <f>K483</f>
        <v>0</v>
      </c>
      <c r="M108" s="116"/>
    </row>
    <row r="109" spans="2:13" s="9" customFormat="1" ht="19.95" customHeight="1">
      <c r="B109" s="116"/>
      <c r="D109" s="117" t="s">
        <v>124</v>
      </c>
      <c r="E109" s="118"/>
      <c r="F109" s="118"/>
      <c r="G109" s="118"/>
      <c r="H109" s="118"/>
      <c r="I109" s="119">
        <f>Q503</f>
        <v>0</v>
      </c>
      <c r="J109" s="119">
        <f>R503</f>
        <v>0</v>
      </c>
      <c r="K109" s="119">
        <f>K503</f>
        <v>0</v>
      </c>
      <c r="M109" s="116"/>
    </row>
    <row r="110" spans="2:13" s="9" customFormat="1" ht="19.95" customHeight="1">
      <c r="B110" s="116"/>
      <c r="D110" s="117" t="s">
        <v>125</v>
      </c>
      <c r="E110" s="118"/>
      <c r="F110" s="118"/>
      <c r="G110" s="118"/>
      <c r="H110" s="118"/>
      <c r="I110" s="119">
        <f>Q508</f>
        <v>0</v>
      </c>
      <c r="J110" s="119">
        <f>R508</f>
        <v>0</v>
      </c>
      <c r="K110" s="119">
        <f>K508</f>
        <v>0</v>
      </c>
      <c r="M110" s="116"/>
    </row>
    <row r="111" spans="2:13" s="9" customFormat="1" ht="19.95" customHeight="1">
      <c r="B111" s="116"/>
      <c r="D111" s="117" t="s">
        <v>126</v>
      </c>
      <c r="E111" s="118"/>
      <c r="F111" s="118"/>
      <c r="G111" s="118"/>
      <c r="H111" s="118"/>
      <c r="I111" s="119">
        <f>Q537</f>
        <v>0</v>
      </c>
      <c r="J111" s="119">
        <f>R537</f>
        <v>0</v>
      </c>
      <c r="K111" s="119">
        <f>K537</f>
        <v>0</v>
      </c>
      <c r="M111" s="116"/>
    </row>
    <row r="112" spans="2:13" s="9" customFormat="1" ht="19.95" customHeight="1">
      <c r="B112" s="116"/>
      <c r="D112" s="117" t="s">
        <v>127</v>
      </c>
      <c r="E112" s="118"/>
      <c r="F112" s="118"/>
      <c r="G112" s="118"/>
      <c r="H112" s="118"/>
      <c r="I112" s="119">
        <f>Q565</f>
        <v>0</v>
      </c>
      <c r="J112" s="119">
        <f>R565</f>
        <v>0</v>
      </c>
      <c r="K112" s="119">
        <f>K565</f>
        <v>0</v>
      </c>
      <c r="M112" s="116"/>
    </row>
    <row r="113" spans="2:65" s="9" customFormat="1" ht="19.95" customHeight="1">
      <c r="B113" s="116"/>
      <c r="D113" s="117" t="s">
        <v>128</v>
      </c>
      <c r="E113" s="118"/>
      <c r="F113" s="118"/>
      <c r="G113" s="118"/>
      <c r="H113" s="118"/>
      <c r="I113" s="119">
        <f>Q602</f>
        <v>0</v>
      </c>
      <c r="J113" s="119">
        <f>R602</f>
        <v>0</v>
      </c>
      <c r="K113" s="119">
        <f>K602</f>
        <v>0</v>
      </c>
      <c r="M113" s="116"/>
    </row>
    <row r="114" spans="2:65" s="9" customFormat="1" ht="19.95" customHeight="1">
      <c r="B114" s="116"/>
      <c r="D114" s="117" t="s">
        <v>129</v>
      </c>
      <c r="E114" s="118"/>
      <c r="F114" s="118"/>
      <c r="G114" s="118"/>
      <c r="H114" s="118"/>
      <c r="I114" s="119">
        <f>Q620</f>
        <v>0</v>
      </c>
      <c r="J114" s="119">
        <f>R620</f>
        <v>0</v>
      </c>
      <c r="K114" s="119">
        <f>K620</f>
        <v>0</v>
      </c>
      <c r="M114" s="116"/>
    </row>
    <row r="115" spans="2:65" s="9" customFormat="1" ht="19.95" customHeight="1">
      <c r="B115" s="116"/>
      <c r="D115" s="117" t="s">
        <v>130</v>
      </c>
      <c r="E115" s="118"/>
      <c r="F115" s="118"/>
      <c r="G115" s="118"/>
      <c r="H115" s="118"/>
      <c r="I115" s="119">
        <f>Q641</f>
        <v>0</v>
      </c>
      <c r="J115" s="119">
        <f>R641</f>
        <v>0</v>
      </c>
      <c r="K115" s="119">
        <f>K641</f>
        <v>0</v>
      </c>
      <c r="M115" s="116"/>
    </row>
    <row r="116" spans="2:65" s="9" customFormat="1" ht="19.95" customHeight="1">
      <c r="B116" s="116"/>
      <c r="D116" s="117" t="s">
        <v>131</v>
      </c>
      <c r="E116" s="118"/>
      <c r="F116" s="118"/>
      <c r="G116" s="118"/>
      <c r="H116" s="118"/>
      <c r="I116" s="119">
        <f>Q663</f>
        <v>0</v>
      </c>
      <c r="J116" s="119">
        <f>R663</f>
        <v>0</v>
      </c>
      <c r="K116" s="119">
        <f>K663</f>
        <v>0</v>
      </c>
      <c r="M116" s="116"/>
    </row>
    <row r="117" spans="2:65" s="9" customFormat="1" ht="19.95" customHeight="1">
      <c r="B117" s="116"/>
      <c r="D117" s="117" t="s">
        <v>132</v>
      </c>
      <c r="E117" s="118"/>
      <c r="F117" s="118"/>
      <c r="G117" s="118"/>
      <c r="H117" s="118"/>
      <c r="I117" s="119">
        <f>Q673</f>
        <v>0</v>
      </c>
      <c r="J117" s="119">
        <f>R673</f>
        <v>0</v>
      </c>
      <c r="K117" s="119">
        <f>K673</f>
        <v>0</v>
      </c>
      <c r="M117" s="116"/>
    </row>
    <row r="118" spans="2:65" s="8" customFormat="1" ht="24.9" customHeight="1">
      <c r="B118" s="112"/>
      <c r="D118" s="113" t="s">
        <v>133</v>
      </c>
      <c r="E118" s="114"/>
      <c r="F118" s="114"/>
      <c r="G118" s="114"/>
      <c r="H118" s="114"/>
      <c r="I118" s="115">
        <f>Q679</f>
        <v>0</v>
      </c>
      <c r="J118" s="115">
        <f>R679</f>
        <v>0</v>
      </c>
      <c r="K118" s="115">
        <f>K679</f>
        <v>0</v>
      </c>
      <c r="M118" s="112"/>
    </row>
    <row r="119" spans="2:65" s="1" customFormat="1" ht="21.75" customHeight="1">
      <c r="B119" s="31"/>
      <c r="M119" s="31"/>
    </row>
    <row r="120" spans="2:65" s="1" customFormat="1" ht="6.9" customHeight="1">
      <c r="B120" s="31"/>
      <c r="M120" s="31"/>
    </row>
    <row r="121" spans="2:65" s="1" customFormat="1" ht="29.25" customHeight="1">
      <c r="B121" s="31"/>
      <c r="C121" s="111" t="s">
        <v>134</v>
      </c>
      <c r="K121" s="120">
        <f>ROUND(K122 + K123 + K124 + K125 + K126 + K127,2)</f>
        <v>0</v>
      </c>
      <c r="M121" s="31"/>
      <c r="O121" s="121" t="s">
        <v>39</v>
      </c>
    </row>
    <row r="122" spans="2:65" s="1" customFormat="1" ht="18" customHeight="1">
      <c r="B122" s="31"/>
      <c r="D122" s="252" t="s">
        <v>135</v>
      </c>
      <c r="E122" s="253"/>
      <c r="F122" s="253"/>
      <c r="K122" s="123">
        <v>0</v>
      </c>
      <c r="M122" s="124"/>
      <c r="N122" s="125"/>
      <c r="O122" s="126" t="s">
        <v>41</v>
      </c>
      <c r="P122" s="125"/>
      <c r="Q122" s="125"/>
      <c r="R122" s="125"/>
      <c r="S122" s="125"/>
      <c r="T122" s="125"/>
      <c r="U122" s="125"/>
      <c r="V122" s="125"/>
      <c r="W122" s="125"/>
      <c r="X122" s="125"/>
      <c r="Y122" s="125"/>
      <c r="Z122" s="125"/>
      <c r="AA122" s="125"/>
      <c r="AB122" s="125"/>
      <c r="AC122" s="125"/>
      <c r="AD122" s="125"/>
      <c r="AE122" s="125"/>
      <c r="AF122" s="125"/>
      <c r="AG122" s="125"/>
      <c r="AH122" s="125"/>
      <c r="AI122" s="125"/>
      <c r="AJ122" s="125"/>
      <c r="AK122" s="125"/>
      <c r="AL122" s="125"/>
      <c r="AM122" s="125"/>
      <c r="AN122" s="125"/>
      <c r="AO122" s="125"/>
      <c r="AP122" s="125"/>
      <c r="AQ122" s="125"/>
      <c r="AR122" s="125"/>
      <c r="AS122" s="125"/>
      <c r="AT122" s="125"/>
      <c r="AU122" s="125"/>
      <c r="AV122" s="125"/>
      <c r="AW122" s="125"/>
      <c r="AX122" s="125"/>
      <c r="AY122" s="127" t="s">
        <v>136</v>
      </c>
      <c r="AZ122" s="125"/>
      <c r="BA122" s="125"/>
      <c r="BB122" s="125"/>
      <c r="BC122" s="125"/>
      <c r="BD122" s="125"/>
      <c r="BE122" s="128">
        <f t="shared" ref="BE122:BE127" si="1">IF(O122="základná",K122,0)</f>
        <v>0</v>
      </c>
      <c r="BF122" s="128">
        <f t="shared" ref="BF122:BF127" si="2">IF(O122="znížená",K122,0)</f>
        <v>0</v>
      </c>
      <c r="BG122" s="128">
        <f t="shared" ref="BG122:BG127" si="3">IF(O122="zákl. prenesená",K122,0)</f>
        <v>0</v>
      </c>
      <c r="BH122" s="128">
        <f t="shared" ref="BH122:BH127" si="4">IF(O122="zníž. prenesená",K122,0)</f>
        <v>0</v>
      </c>
      <c r="BI122" s="128">
        <f t="shared" ref="BI122:BI127" si="5">IF(O122="nulová",K122,0)</f>
        <v>0</v>
      </c>
      <c r="BJ122" s="127" t="s">
        <v>137</v>
      </c>
      <c r="BK122" s="125"/>
      <c r="BL122" s="125"/>
      <c r="BM122" s="125"/>
    </row>
    <row r="123" spans="2:65" s="1" customFormat="1" ht="18" customHeight="1">
      <c r="B123" s="31"/>
      <c r="D123" s="252" t="s">
        <v>138</v>
      </c>
      <c r="E123" s="253"/>
      <c r="F123" s="253"/>
      <c r="K123" s="123">
        <v>0</v>
      </c>
      <c r="M123" s="124"/>
      <c r="N123" s="125"/>
      <c r="O123" s="126" t="s">
        <v>41</v>
      </c>
      <c r="P123" s="125"/>
      <c r="Q123" s="125"/>
      <c r="R123" s="125"/>
      <c r="S123" s="125"/>
      <c r="T123" s="125"/>
      <c r="U123" s="125"/>
      <c r="V123" s="125"/>
      <c r="W123" s="125"/>
      <c r="X123" s="125"/>
      <c r="Y123" s="125"/>
      <c r="Z123" s="125"/>
      <c r="AA123" s="125"/>
      <c r="AB123" s="125"/>
      <c r="AC123" s="125"/>
      <c r="AD123" s="125"/>
      <c r="AE123" s="125"/>
      <c r="AF123" s="125"/>
      <c r="AG123" s="125"/>
      <c r="AH123" s="125"/>
      <c r="AI123" s="125"/>
      <c r="AJ123" s="125"/>
      <c r="AK123" s="125"/>
      <c r="AL123" s="125"/>
      <c r="AM123" s="125"/>
      <c r="AN123" s="125"/>
      <c r="AO123" s="125"/>
      <c r="AP123" s="125"/>
      <c r="AQ123" s="125"/>
      <c r="AR123" s="125"/>
      <c r="AS123" s="125"/>
      <c r="AT123" s="125"/>
      <c r="AU123" s="125"/>
      <c r="AV123" s="125"/>
      <c r="AW123" s="125"/>
      <c r="AX123" s="125"/>
      <c r="AY123" s="127" t="s">
        <v>136</v>
      </c>
      <c r="AZ123" s="125"/>
      <c r="BA123" s="125"/>
      <c r="BB123" s="125"/>
      <c r="BC123" s="125"/>
      <c r="BD123" s="125"/>
      <c r="BE123" s="128">
        <f t="shared" si="1"/>
        <v>0</v>
      </c>
      <c r="BF123" s="128">
        <f t="shared" si="2"/>
        <v>0</v>
      </c>
      <c r="BG123" s="128">
        <f t="shared" si="3"/>
        <v>0</v>
      </c>
      <c r="BH123" s="128">
        <f t="shared" si="4"/>
        <v>0</v>
      </c>
      <c r="BI123" s="128">
        <f t="shared" si="5"/>
        <v>0</v>
      </c>
      <c r="BJ123" s="127" t="s">
        <v>137</v>
      </c>
      <c r="BK123" s="125"/>
      <c r="BL123" s="125"/>
      <c r="BM123" s="125"/>
    </row>
    <row r="124" spans="2:65" s="1" customFormat="1" ht="18" customHeight="1">
      <c r="B124" s="31"/>
      <c r="D124" s="252" t="s">
        <v>139</v>
      </c>
      <c r="E124" s="253"/>
      <c r="F124" s="253"/>
      <c r="K124" s="123">
        <v>0</v>
      </c>
      <c r="M124" s="124"/>
      <c r="N124" s="125"/>
      <c r="O124" s="126" t="s">
        <v>41</v>
      </c>
      <c r="P124" s="125"/>
      <c r="Q124" s="125"/>
      <c r="R124" s="125"/>
      <c r="S124" s="125"/>
      <c r="T124" s="125"/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  <c r="AF124" s="125"/>
      <c r="AG124" s="125"/>
      <c r="AH124" s="125"/>
      <c r="AI124" s="125"/>
      <c r="AJ124" s="125"/>
      <c r="AK124" s="125"/>
      <c r="AL124" s="125"/>
      <c r="AM124" s="125"/>
      <c r="AN124" s="125"/>
      <c r="AO124" s="125"/>
      <c r="AP124" s="125"/>
      <c r="AQ124" s="125"/>
      <c r="AR124" s="125"/>
      <c r="AS124" s="125"/>
      <c r="AT124" s="125"/>
      <c r="AU124" s="125"/>
      <c r="AV124" s="125"/>
      <c r="AW124" s="125"/>
      <c r="AX124" s="125"/>
      <c r="AY124" s="127" t="s">
        <v>136</v>
      </c>
      <c r="AZ124" s="125"/>
      <c r="BA124" s="125"/>
      <c r="BB124" s="125"/>
      <c r="BC124" s="125"/>
      <c r="BD124" s="125"/>
      <c r="BE124" s="128">
        <f t="shared" si="1"/>
        <v>0</v>
      </c>
      <c r="BF124" s="128">
        <f t="shared" si="2"/>
        <v>0</v>
      </c>
      <c r="BG124" s="128">
        <f t="shared" si="3"/>
        <v>0</v>
      </c>
      <c r="BH124" s="128">
        <f t="shared" si="4"/>
        <v>0</v>
      </c>
      <c r="BI124" s="128">
        <f t="shared" si="5"/>
        <v>0</v>
      </c>
      <c r="BJ124" s="127" t="s">
        <v>137</v>
      </c>
      <c r="BK124" s="125"/>
      <c r="BL124" s="125"/>
      <c r="BM124" s="125"/>
    </row>
    <row r="125" spans="2:65" s="1" customFormat="1" ht="18" customHeight="1">
      <c r="B125" s="31"/>
      <c r="D125" s="252" t="s">
        <v>140</v>
      </c>
      <c r="E125" s="253"/>
      <c r="F125" s="253"/>
      <c r="K125" s="123">
        <v>0</v>
      </c>
      <c r="M125" s="124"/>
      <c r="N125" s="125"/>
      <c r="O125" s="126" t="s">
        <v>41</v>
      </c>
      <c r="P125" s="125"/>
      <c r="Q125" s="125"/>
      <c r="R125" s="125"/>
      <c r="S125" s="125"/>
      <c r="T125" s="125"/>
      <c r="U125" s="125"/>
      <c r="V125" s="125"/>
      <c r="W125" s="125"/>
      <c r="X125" s="125"/>
      <c r="Y125" s="125"/>
      <c r="Z125" s="125"/>
      <c r="AA125" s="125"/>
      <c r="AB125" s="125"/>
      <c r="AC125" s="125"/>
      <c r="AD125" s="125"/>
      <c r="AE125" s="125"/>
      <c r="AF125" s="125"/>
      <c r="AG125" s="125"/>
      <c r="AH125" s="125"/>
      <c r="AI125" s="125"/>
      <c r="AJ125" s="125"/>
      <c r="AK125" s="125"/>
      <c r="AL125" s="125"/>
      <c r="AM125" s="125"/>
      <c r="AN125" s="125"/>
      <c r="AO125" s="125"/>
      <c r="AP125" s="125"/>
      <c r="AQ125" s="125"/>
      <c r="AR125" s="125"/>
      <c r="AS125" s="125"/>
      <c r="AT125" s="125"/>
      <c r="AU125" s="125"/>
      <c r="AV125" s="125"/>
      <c r="AW125" s="125"/>
      <c r="AX125" s="125"/>
      <c r="AY125" s="127" t="s">
        <v>136</v>
      </c>
      <c r="AZ125" s="125"/>
      <c r="BA125" s="125"/>
      <c r="BB125" s="125"/>
      <c r="BC125" s="125"/>
      <c r="BD125" s="125"/>
      <c r="BE125" s="128">
        <f t="shared" si="1"/>
        <v>0</v>
      </c>
      <c r="BF125" s="128">
        <f t="shared" si="2"/>
        <v>0</v>
      </c>
      <c r="BG125" s="128">
        <f t="shared" si="3"/>
        <v>0</v>
      </c>
      <c r="BH125" s="128">
        <f t="shared" si="4"/>
        <v>0</v>
      </c>
      <c r="BI125" s="128">
        <f t="shared" si="5"/>
        <v>0</v>
      </c>
      <c r="BJ125" s="127" t="s">
        <v>137</v>
      </c>
      <c r="BK125" s="125"/>
      <c r="BL125" s="125"/>
      <c r="BM125" s="125"/>
    </row>
    <row r="126" spans="2:65" s="1" customFormat="1" ht="18" customHeight="1">
      <c r="B126" s="31"/>
      <c r="D126" s="252" t="s">
        <v>141</v>
      </c>
      <c r="E126" s="253"/>
      <c r="F126" s="253"/>
      <c r="K126" s="123">
        <v>0</v>
      </c>
      <c r="M126" s="124"/>
      <c r="N126" s="125"/>
      <c r="O126" s="126" t="s">
        <v>41</v>
      </c>
      <c r="P126" s="125"/>
      <c r="Q126" s="125"/>
      <c r="R126" s="125"/>
      <c r="S126" s="125"/>
      <c r="T126" s="125"/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  <c r="AF126" s="125"/>
      <c r="AG126" s="125"/>
      <c r="AH126" s="125"/>
      <c r="AI126" s="125"/>
      <c r="AJ126" s="125"/>
      <c r="AK126" s="125"/>
      <c r="AL126" s="125"/>
      <c r="AM126" s="125"/>
      <c r="AN126" s="125"/>
      <c r="AO126" s="125"/>
      <c r="AP126" s="125"/>
      <c r="AQ126" s="125"/>
      <c r="AR126" s="125"/>
      <c r="AS126" s="125"/>
      <c r="AT126" s="125"/>
      <c r="AU126" s="125"/>
      <c r="AV126" s="125"/>
      <c r="AW126" s="125"/>
      <c r="AX126" s="125"/>
      <c r="AY126" s="127" t="s">
        <v>136</v>
      </c>
      <c r="AZ126" s="125"/>
      <c r="BA126" s="125"/>
      <c r="BB126" s="125"/>
      <c r="BC126" s="125"/>
      <c r="BD126" s="125"/>
      <c r="BE126" s="128">
        <f t="shared" si="1"/>
        <v>0</v>
      </c>
      <c r="BF126" s="128">
        <f t="shared" si="2"/>
        <v>0</v>
      </c>
      <c r="BG126" s="128">
        <f t="shared" si="3"/>
        <v>0</v>
      </c>
      <c r="BH126" s="128">
        <f t="shared" si="4"/>
        <v>0</v>
      </c>
      <c r="BI126" s="128">
        <f t="shared" si="5"/>
        <v>0</v>
      </c>
      <c r="BJ126" s="127" t="s">
        <v>137</v>
      </c>
      <c r="BK126" s="125"/>
      <c r="BL126" s="125"/>
      <c r="BM126" s="125"/>
    </row>
    <row r="127" spans="2:65" s="1" customFormat="1" ht="18" customHeight="1">
      <c r="B127" s="31"/>
      <c r="D127" s="122" t="s">
        <v>142</v>
      </c>
      <c r="K127" s="123">
        <f>ROUND(K30*T127,2)</f>
        <v>0</v>
      </c>
      <c r="M127" s="124"/>
      <c r="N127" s="125"/>
      <c r="O127" s="126" t="s">
        <v>41</v>
      </c>
      <c r="P127" s="125"/>
      <c r="Q127" s="125"/>
      <c r="R127" s="125"/>
      <c r="S127" s="125"/>
      <c r="T127" s="125"/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  <c r="AF127" s="125"/>
      <c r="AG127" s="125"/>
      <c r="AH127" s="125"/>
      <c r="AI127" s="125"/>
      <c r="AJ127" s="125"/>
      <c r="AK127" s="125"/>
      <c r="AL127" s="125"/>
      <c r="AM127" s="125"/>
      <c r="AN127" s="125"/>
      <c r="AO127" s="125"/>
      <c r="AP127" s="125"/>
      <c r="AQ127" s="125"/>
      <c r="AR127" s="125"/>
      <c r="AS127" s="125"/>
      <c r="AT127" s="125"/>
      <c r="AU127" s="125"/>
      <c r="AV127" s="125"/>
      <c r="AW127" s="125"/>
      <c r="AX127" s="125"/>
      <c r="AY127" s="127" t="s">
        <v>143</v>
      </c>
      <c r="AZ127" s="125"/>
      <c r="BA127" s="125"/>
      <c r="BB127" s="125"/>
      <c r="BC127" s="125"/>
      <c r="BD127" s="125"/>
      <c r="BE127" s="128">
        <f t="shared" si="1"/>
        <v>0</v>
      </c>
      <c r="BF127" s="128">
        <f t="shared" si="2"/>
        <v>0</v>
      </c>
      <c r="BG127" s="128">
        <f t="shared" si="3"/>
        <v>0</v>
      </c>
      <c r="BH127" s="128">
        <f t="shared" si="4"/>
        <v>0</v>
      </c>
      <c r="BI127" s="128">
        <f t="shared" si="5"/>
        <v>0</v>
      </c>
      <c r="BJ127" s="127" t="s">
        <v>137</v>
      </c>
      <c r="BK127" s="125"/>
      <c r="BL127" s="125"/>
      <c r="BM127" s="125"/>
    </row>
    <row r="128" spans="2:65" s="1" customFormat="1" ht="10.199999999999999">
      <c r="B128" s="31"/>
      <c r="M128" s="31"/>
    </row>
    <row r="129" spans="2:13" s="1" customFormat="1" ht="29.25" customHeight="1">
      <c r="B129" s="31"/>
      <c r="C129" s="129" t="s">
        <v>144</v>
      </c>
      <c r="D129" s="101"/>
      <c r="E129" s="101"/>
      <c r="F129" s="101"/>
      <c r="G129" s="101"/>
      <c r="H129" s="101"/>
      <c r="I129" s="101"/>
      <c r="J129" s="101"/>
      <c r="K129" s="130">
        <f>ROUND(K96+K121,2)</f>
        <v>0</v>
      </c>
      <c r="L129" s="101"/>
      <c r="M129" s="31"/>
    </row>
    <row r="130" spans="2:13" s="1" customFormat="1" ht="6.9" customHeight="1">
      <c r="B130" s="46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31"/>
    </row>
    <row r="134" spans="2:13" s="1" customFormat="1" ht="6.9" customHeight="1"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31"/>
    </row>
    <row r="135" spans="2:13" s="1" customFormat="1" ht="24.9" customHeight="1">
      <c r="B135" s="31"/>
      <c r="C135" s="20" t="s">
        <v>145</v>
      </c>
      <c r="M135" s="31"/>
    </row>
    <row r="136" spans="2:13" s="1" customFormat="1" ht="6.9" customHeight="1">
      <c r="B136" s="31"/>
      <c r="M136" s="31"/>
    </row>
    <row r="137" spans="2:13" s="1" customFormat="1" ht="12" customHeight="1">
      <c r="B137" s="31"/>
      <c r="C137" s="26" t="s">
        <v>15</v>
      </c>
      <c r="M137" s="31"/>
    </row>
    <row r="138" spans="2:13" s="1" customFormat="1" ht="16.5" customHeight="1">
      <c r="B138" s="31"/>
      <c r="E138" s="248" t="str">
        <f>E7</f>
        <v>Suhrnny vykaz-vymer SO 01 - marec 2025</v>
      </c>
      <c r="F138" s="249"/>
      <c r="G138" s="249"/>
      <c r="H138" s="249"/>
      <c r="M138" s="31"/>
    </row>
    <row r="139" spans="2:13" s="1" customFormat="1" ht="12" customHeight="1">
      <c r="B139" s="31"/>
      <c r="C139" s="26" t="s">
        <v>99</v>
      </c>
      <c r="M139" s="31"/>
    </row>
    <row r="140" spans="2:13" s="1" customFormat="1" ht="16.5" customHeight="1">
      <c r="B140" s="31"/>
      <c r="E140" s="207" t="str">
        <f>E9</f>
        <v>ASR - Architektonicko-stavebna cast</v>
      </c>
      <c r="F140" s="250"/>
      <c r="G140" s="250"/>
      <c r="H140" s="250"/>
      <c r="M140" s="31"/>
    </row>
    <row r="141" spans="2:13" s="1" customFormat="1" ht="6.9" customHeight="1">
      <c r="B141" s="31"/>
      <c r="M141" s="31"/>
    </row>
    <row r="142" spans="2:13" s="1" customFormat="1" ht="12" customHeight="1">
      <c r="B142" s="31"/>
      <c r="C142" s="26" t="s">
        <v>19</v>
      </c>
      <c r="F142" s="24" t="str">
        <f>F12</f>
        <v>Poltár, Rovňany</v>
      </c>
      <c r="I142" s="26" t="s">
        <v>21</v>
      </c>
      <c r="J142" s="54" t="str">
        <f>IF(J12="","",J12)</f>
        <v>1. 3. 2025</v>
      </c>
      <c r="M142" s="31"/>
    </row>
    <row r="143" spans="2:13" s="1" customFormat="1" ht="6.9" customHeight="1">
      <c r="B143" s="31"/>
      <c r="M143" s="31"/>
    </row>
    <row r="144" spans="2:13" s="1" customFormat="1" ht="40.049999999999997" customHeight="1">
      <c r="B144" s="31"/>
      <c r="C144" s="26" t="s">
        <v>23</v>
      </c>
      <c r="F144" s="24" t="str">
        <f>E15</f>
        <v>Banskobystrický samosprávny kraj</v>
      </c>
      <c r="I144" s="26" t="s">
        <v>29</v>
      </c>
      <c r="J144" s="29" t="str">
        <f>E21</f>
        <v>D&amp;T Solutions, s.r.o., Magnezitárska 2/A, Košice</v>
      </c>
      <c r="M144" s="31"/>
    </row>
    <row r="145" spans="2:65" s="1" customFormat="1" ht="15.15" customHeight="1">
      <c r="B145" s="31"/>
      <c r="C145" s="26" t="s">
        <v>27</v>
      </c>
      <c r="F145" s="24" t="str">
        <f>IF(E18="","",E18)</f>
        <v>Vyplň údaj</v>
      </c>
      <c r="I145" s="26" t="s">
        <v>32</v>
      </c>
      <c r="J145" s="29" t="str">
        <f>E24</f>
        <v xml:space="preserve"> </v>
      </c>
      <c r="M145" s="31"/>
    </row>
    <row r="146" spans="2:65" s="1" customFormat="1" ht="10.35" customHeight="1">
      <c r="B146" s="31"/>
      <c r="M146" s="31"/>
    </row>
    <row r="147" spans="2:65" s="10" customFormat="1" ht="29.25" customHeight="1">
      <c r="B147" s="131"/>
      <c r="C147" s="132" t="s">
        <v>146</v>
      </c>
      <c r="D147" s="133" t="s">
        <v>60</v>
      </c>
      <c r="E147" s="133" t="s">
        <v>56</v>
      </c>
      <c r="F147" s="133" t="s">
        <v>57</v>
      </c>
      <c r="G147" s="133" t="s">
        <v>147</v>
      </c>
      <c r="H147" s="133" t="s">
        <v>148</v>
      </c>
      <c r="I147" s="133" t="s">
        <v>149</v>
      </c>
      <c r="J147" s="133" t="s">
        <v>150</v>
      </c>
      <c r="K147" s="134" t="s">
        <v>109</v>
      </c>
      <c r="L147" s="135" t="s">
        <v>151</v>
      </c>
      <c r="M147" s="131"/>
      <c r="N147" s="61" t="s">
        <v>1</v>
      </c>
      <c r="O147" s="62" t="s">
        <v>39</v>
      </c>
      <c r="P147" s="62" t="s">
        <v>152</v>
      </c>
      <c r="Q147" s="62" t="s">
        <v>153</v>
      </c>
      <c r="R147" s="62" t="s">
        <v>154</v>
      </c>
      <c r="S147" s="62" t="s">
        <v>155</v>
      </c>
      <c r="T147" s="62" t="s">
        <v>156</v>
      </c>
      <c r="U147" s="62" t="s">
        <v>157</v>
      </c>
      <c r="V147" s="62" t="s">
        <v>158</v>
      </c>
      <c r="W147" s="62" t="s">
        <v>159</v>
      </c>
      <c r="X147" s="63" t="s">
        <v>160</v>
      </c>
    </row>
    <row r="148" spans="2:65" s="1" customFormat="1" ht="22.8" customHeight="1">
      <c r="B148" s="31"/>
      <c r="C148" s="66" t="s">
        <v>101</v>
      </c>
      <c r="K148" s="136">
        <f>BK148</f>
        <v>0</v>
      </c>
      <c r="M148" s="31"/>
      <c r="N148" s="64"/>
      <c r="O148" s="55"/>
      <c r="P148" s="55"/>
      <c r="Q148" s="137">
        <f>Q149+Q446+Q679</f>
        <v>0</v>
      </c>
      <c r="R148" s="137">
        <f>R149+R446+R679</f>
        <v>0</v>
      </c>
      <c r="S148" s="55"/>
      <c r="T148" s="138">
        <f>T149+T446+T679</f>
        <v>0</v>
      </c>
      <c r="U148" s="55"/>
      <c r="V148" s="138">
        <f>V149+V446+V679</f>
        <v>0.31017810000000001</v>
      </c>
      <c r="W148" s="55"/>
      <c r="X148" s="139">
        <f>X149+X446+X679</f>
        <v>22.204937999999999</v>
      </c>
      <c r="AT148" s="16" t="s">
        <v>76</v>
      </c>
      <c r="AU148" s="16" t="s">
        <v>111</v>
      </c>
      <c r="BK148" s="140">
        <f>BK149+BK446+BK679</f>
        <v>0</v>
      </c>
    </row>
    <row r="149" spans="2:65" s="11" customFormat="1" ht="25.95" customHeight="1">
      <c r="B149" s="141"/>
      <c r="D149" s="142" t="s">
        <v>76</v>
      </c>
      <c r="E149" s="143" t="s">
        <v>161</v>
      </c>
      <c r="F149" s="143" t="s">
        <v>162</v>
      </c>
      <c r="I149" s="144"/>
      <c r="J149" s="144"/>
      <c r="K149" s="145">
        <f>BK149</f>
        <v>0</v>
      </c>
      <c r="M149" s="141"/>
      <c r="N149" s="146"/>
      <c r="Q149" s="147">
        <f>Q150+Q166+Q185+Q232+Q260+Q339+Q444</f>
        <v>0</v>
      </c>
      <c r="R149" s="147">
        <f>R150+R166+R185+R232+R260+R339+R444</f>
        <v>0</v>
      </c>
      <c r="T149" s="148">
        <f>T150+T166+T185+T232+T260+T339+T444</f>
        <v>0</v>
      </c>
      <c r="V149" s="148">
        <f>V150+V166+V185+V232+V260+V339+V444</f>
        <v>7.3125000000000009E-2</v>
      </c>
      <c r="X149" s="149">
        <f>X150+X166+X185+X232+X260+X339+X444</f>
        <v>20.317187999999998</v>
      </c>
      <c r="AR149" s="142" t="s">
        <v>85</v>
      </c>
      <c r="AT149" s="150" t="s">
        <v>76</v>
      </c>
      <c r="AU149" s="150" t="s">
        <v>77</v>
      </c>
      <c r="AY149" s="142" t="s">
        <v>163</v>
      </c>
      <c r="BK149" s="151">
        <f>BK150+BK166+BK185+BK232+BK260+BK339+BK444</f>
        <v>0</v>
      </c>
    </row>
    <row r="150" spans="2:65" s="11" customFormat="1" ht="22.8" customHeight="1">
      <c r="B150" s="141"/>
      <c r="D150" s="142" t="s">
        <v>76</v>
      </c>
      <c r="E150" s="152" t="s">
        <v>85</v>
      </c>
      <c r="F150" s="152" t="s">
        <v>164</v>
      </c>
      <c r="I150" s="144"/>
      <c r="J150" s="144"/>
      <c r="K150" s="153">
        <f>BK150</f>
        <v>0</v>
      </c>
      <c r="M150" s="141"/>
      <c r="N150" s="146"/>
      <c r="Q150" s="147">
        <f>SUM(Q151:Q165)</f>
        <v>0</v>
      </c>
      <c r="R150" s="147">
        <f>SUM(R151:R165)</f>
        <v>0</v>
      </c>
      <c r="T150" s="148">
        <f>SUM(T151:T165)</f>
        <v>0</v>
      </c>
      <c r="V150" s="148">
        <f>SUM(V151:V165)</f>
        <v>0</v>
      </c>
      <c r="X150" s="149">
        <f>SUM(X151:X165)</f>
        <v>0</v>
      </c>
      <c r="AR150" s="142" t="s">
        <v>85</v>
      </c>
      <c r="AT150" s="150" t="s">
        <v>76</v>
      </c>
      <c r="AU150" s="150" t="s">
        <v>85</v>
      </c>
      <c r="AY150" s="142" t="s">
        <v>163</v>
      </c>
      <c r="BK150" s="151">
        <f>SUM(BK151:BK165)</f>
        <v>0</v>
      </c>
    </row>
    <row r="151" spans="2:65" s="1" customFormat="1" ht="24.15" customHeight="1">
      <c r="B151" s="31"/>
      <c r="C151" s="154" t="s">
        <v>85</v>
      </c>
      <c r="D151" s="154" t="s">
        <v>165</v>
      </c>
      <c r="E151" s="155" t="s">
        <v>166</v>
      </c>
      <c r="F151" s="156" t="s">
        <v>167</v>
      </c>
      <c r="G151" s="157" t="s">
        <v>168</v>
      </c>
      <c r="H151" s="158">
        <v>43.487000000000002</v>
      </c>
      <c r="I151" s="159"/>
      <c r="J151" s="159"/>
      <c r="K151" s="158">
        <f>ROUND(P151*H151,3)</f>
        <v>0</v>
      </c>
      <c r="L151" s="160"/>
      <c r="M151" s="31"/>
      <c r="N151" s="161" t="s">
        <v>1</v>
      </c>
      <c r="O151" s="121" t="s">
        <v>41</v>
      </c>
      <c r="P151" s="162">
        <f>I151+J151</f>
        <v>0</v>
      </c>
      <c r="Q151" s="162">
        <f>ROUND(I151*H151,3)</f>
        <v>0</v>
      </c>
      <c r="R151" s="162">
        <f>ROUND(J151*H151,3)</f>
        <v>0</v>
      </c>
      <c r="T151" s="163">
        <f>S151*H151</f>
        <v>0</v>
      </c>
      <c r="U151" s="163">
        <v>0</v>
      </c>
      <c r="V151" s="163">
        <f>U151*H151</f>
        <v>0</v>
      </c>
      <c r="W151" s="163">
        <v>0</v>
      </c>
      <c r="X151" s="164">
        <f>W151*H151</f>
        <v>0</v>
      </c>
      <c r="AR151" s="165" t="s">
        <v>169</v>
      </c>
      <c r="AT151" s="165" t="s">
        <v>165</v>
      </c>
      <c r="AU151" s="165" t="s">
        <v>137</v>
      </c>
      <c r="AY151" s="16" t="s">
        <v>163</v>
      </c>
      <c r="BE151" s="166">
        <f>IF(O151="základná",K151,0)</f>
        <v>0</v>
      </c>
      <c r="BF151" s="166">
        <f>IF(O151="znížená",K151,0)</f>
        <v>0</v>
      </c>
      <c r="BG151" s="166">
        <f>IF(O151="zákl. prenesená",K151,0)</f>
        <v>0</v>
      </c>
      <c r="BH151" s="166">
        <f>IF(O151="zníž. prenesená",K151,0)</f>
        <v>0</v>
      </c>
      <c r="BI151" s="166">
        <f>IF(O151="nulová",K151,0)</f>
        <v>0</v>
      </c>
      <c r="BJ151" s="16" t="s">
        <v>137</v>
      </c>
      <c r="BK151" s="167">
        <f>ROUND(P151*H151,3)</f>
        <v>0</v>
      </c>
      <c r="BL151" s="16" t="s">
        <v>169</v>
      </c>
      <c r="BM151" s="165" t="s">
        <v>137</v>
      </c>
    </row>
    <row r="152" spans="2:65" s="12" customFormat="1" ht="10.199999999999999">
      <c r="B152" s="168"/>
      <c r="D152" s="169" t="s">
        <v>170</v>
      </c>
      <c r="E152" s="170" t="s">
        <v>1</v>
      </c>
      <c r="F152" s="171" t="s">
        <v>171</v>
      </c>
      <c r="H152" s="172">
        <v>19.169</v>
      </c>
      <c r="I152" s="173"/>
      <c r="J152" s="173"/>
      <c r="M152" s="168"/>
      <c r="N152" s="174"/>
      <c r="X152" s="175"/>
      <c r="AT152" s="170" t="s">
        <v>170</v>
      </c>
      <c r="AU152" s="170" t="s">
        <v>137</v>
      </c>
      <c r="AV152" s="12" t="s">
        <v>137</v>
      </c>
      <c r="AW152" s="12" t="s">
        <v>5</v>
      </c>
      <c r="AX152" s="12" t="s">
        <v>77</v>
      </c>
      <c r="AY152" s="170" t="s">
        <v>163</v>
      </c>
    </row>
    <row r="153" spans="2:65" s="12" customFormat="1" ht="30.6">
      <c r="B153" s="168"/>
      <c r="D153" s="169" t="s">
        <v>170</v>
      </c>
      <c r="E153" s="170" t="s">
        <v>1</v>
      </c>
      <c r="F153" s="171" t="s">
        <v>172</v>
      </c>
      <c r="H153" s="172">
        <v>24.318000000000001</v>
      </c>
      <c r="I153" s="173"/>
      <c r="J153" s="173"/>
      <c r="M153" s="168"/>
      <c r="N153" s="174"/>
      <c r="X153" s="175"/>
      <c r="AT153" s="170" t="s">
        <v>170</v>
      </c>
      <c r="AU153" s="170" t="s">
        <v>137</v>
      </c>
      <c r="AV153" s="12" t="s">
        <v>137</v>
      </c>
      <c r="AW153" s="12" t="s">
        <v>5</v>
      </c>
      <c r="AX153" s="12" t="s">
        <v>77</v>
      </c>
      <c r="AY153" s="170" t="s">
        <v>163</v>
      </c>
    </row>
    <row r="154" spans="2:65" s="13" customFormat="1" ht="10.199999999999999">
      <c r="B154" s="176"/>
      <c r="D154" s="169" t="s">
        <v>170</v>
      </c>
      <c r="E154" s="177" t="s">
        <v>1</v>
      </c>
      <c r="F154" s="178" t="s">
        <v>173</v>
      </c>
      <c r="H154" s="179">
        <v>43.487000000000002</v>
      </c>
      <c r="I154" s="180"/>
      <c r="J154" s="180"/>
      <c r="M154" s="176"/>
      <c r="N154" s="181"/>
      <c r="X154" s="182"/>
      <c r="AT154" s="177" t="s">
        <v>170</v>
      </c>
      <c r="AU154" s="177" t="s">
        <v>137</v>
      </c>
      <c r="AV154" s="13" t="s">
        <v>169</v>
      </c>
      <c r="AW154" s="13" t="s">
        <v>5</v>
      </c>
      <c r="AX154" s="13" t="s">
        <v>85</v>
      </c>
      <c r="AY154" s="177" t="s">
        <v>163</v>
      </c>
    </row>
    <row r="155" spans="2:65" s="1" customFormat="1" ht="49.05" customHeight="1">
      <c r="B155" s="31"/>
      <c r="C155" s="154" t="s">
        <v>137</v>
      </c>
      <c r="D155" s="154" t="s">
        <v>165</v>
      </c>
      <c r="E155" s="155" t="s">
        <v>174</v>
      </c>
      <c r="F155" s="156" t="s">
        <v>175</v>
      </c>
      <c r="G155" s="157" t="s">
        <v>168</v>
      </c>
      <c r="H155" s="158">
        <v>43.487000000000002</v>
      </c>
      <c r="I155" s="159"/>
      <c r="J155" s="159"/>
      <c r="K155" s="158">
        <f>ROUND(P155*H155,3)</f>
        <v>0</v>
      </c>
      <c r="L155" s="160"/>
      <c r="M155" s="31"/>
      <c r="N155" s="161" t="s">
        <v>1</v>
      </c>
      <c r="O155" s="121" t="s">
        <v>41</v>
      </c>
      <c r="P155" s="162">
        <f>I155+J155</f>
        <v>0</v>
      </c>
      <c r="Q155" s="162">
        <f>ROUND(I155*H155,3)</f>
        <v>0</v>
      </c>
      <c r="R155" s="162">
        <f>ROUND(J155*H155,3)</f>
        <v>0</v>
      </c>
      <c r="T155" s="163">
        <f>S155*H155</f>
        <v>0</v>
      </c>
      <c r="U155" s="163">
        <v>0</v>
      </c>
      <c r="V155" s="163">
        <f>U155*H155</f>
        <v>0</v>
      </c>
      <c r="W155" s="163">
        <v>0</v>
      </c>
      <c r="X155" s="164">
        <f>W155*H155</f>
        <v>0</v>
      </c>
      <c r="AR155" s="165" t="s">
        <v>169</v>
      </c>
      <c r="AT155" s="165" t="s">
        <v>165</v>
      </c>
      <c r="AU155" s="165" t="s">
        <v>137</v>
      </c>
      <c r="AY155" s="16" t="s">
        <v>163</v>
      </c>
      <c r="BE155" s="166">
        <f>IF(O155="základná",K155,0)</f>
        <v>0</v>
      </c>
      <c r="BF155" s="166">
        <f>IF(O155="znížená",K155,0)</f>
        <v>0</v>
      </c>
      <c r="BG155" s="166">
        <f>IF(O155="zákl. prenesená",K155,0)</f>
        <v>0</v>
      </c>
      <c r="BH155" s="166">
        <f>IF(O155="zníž. prenesená",K155,0)</f>
        <v>0</v>
      </c>
      <c r="BI155" s="166">
        <f>IF(O155="nulová",K155,0)</f>
        <v>0</v>
      </c>
      <c r="BJ155" s="16" t="s">
        <v>137</v>
      </c>
      <c r="BK155" s="167">
        <f>ROUND(P155*H155,3)</f>
        <v>0</v>
      </c>
      <c r="BL155" s="16" t="s">
        <v>169</v>
      </c>
      <c r="BM155" s="165" t="s">
        <v>169</v>
      </c>
    </row>
    <row r="156" spans="2:65" s="1" customFormat="1" ht="55.5" customHeight="1">
      <c r="B156" s="31"/>
      <c r="C156" s="154" t="s">
        <v>176</v>
      </c>
      <c r="D156" s="154" t="s">
        <v>165</v>
      </c>
      <c r="E156" s="155" t="s">
        <v>177</v>
      </c>
      <c r="F156" s="156" t="s">
        <v>178</v>
      </c>
      <c r="G156" s="157" t="s">
        <v>168</v>
      </c>
      <c r="H156" s="158">
        <v>43.487000000000002</v>
      </c>
      <c r="I156" s="159"/>
      <c r="J156" s="159"/>
      <c r="K156" s="158">
        <f>ROUND(P156*H156,3)</f>
        <v>0</v>
      </c>
      <c r="L156" s="160"/>
      <c r="M156" s="31"/>
      <c r="N156" s="161" t="s">
        <v>1</v>
      </c>
      <c r="O156" s="121" t="s">
        <v>41</v>
      </c>
      <c r="P156" s="162">
        <f>I156+J156</f>
        <v>0</v>
      </c>
      <c r="Q156" s="162">
        <f>ROUND(I156*H156,3)</f>
        <v>0</v>
      </c>
      <c r="R156" s="162">
        <f>ROUND(J156*H156,3)</f>
        <v>0</v>
      </c>
      <c r="T156" s="163">
        <f>S156*H156</f>
        <v>0</v>
      </c>
      <c r="U156" s="163">
        <v>0</v>
      </c>
      <c r="V156" s="163">
        <f>U156*H156</f>
        <v>0</v>
      </c>
      <c r="W156" s="163">
        <v>0</v>
      </c>
      <c r="X156" s="164">
        <f>W156*H156</f>
        <v>0</v>
      </c>
      <c r="AR156" s="165" t="s">
        <v>169</v>
      </c>
      <c r="AT156" s="165" t="s">
        <v>165</v>
      </c>
      <c r="AU156" s="165" t="s">
        <v>137</v>
      </c>
      <c r="AY156" s="16" t="s">
        <v>163</v>
      </c>
      <c r="BE156" s="166">
        <f>IF(O156="základná",K156,0)</f>
        <v>0</v>
      </c>
      <c r="BF156" s="166">
        <f>IF(O156="znížená",K156,0)</f>
        <v>0</v>
      </c>
      <c r="BG156" s="166">
        <f>IF(O156="zákl. prenesená",K156,0)</f>
        <v>0</v>
      </c>
      <c r="BH156" s="166">
        <f>IF(O156="zníž. prenesená",K156,0)</f>
        <v>0</v>
      </c>
      <c r="BI156" s="166">
        <f>IF(O156="nulová",K156,0)</f>
        <v>0</v>
      </c>
      <c r="BJ156" s="16" t="s">
        <v>137</v>
      </c>
      <c r="BK156" s="167">
        <f>ROUND(P156*H156,3)</f>
        <v>0</v>
      </c>
      <c r="BL156" s="16" t="s">
        <v>169</v>
      </c>
      <c r="BM156" s="165" t="s">
        <v>179</v>
      </c>
    </row>
    <row r="157" spans="2:65" s="1" customFormat="1" ht="66.75" customHeight="1">
      <c r="B157" s="31"/>
      <c r="C157" s="154" t="s">
        <v>169</v>
      </c>
      <c r="D157" s="154" t="s">
        <v>165</v>
      </c>
      <c r="E157" s="155" t="s">
        <v>180</v>
      </c>
      <c r="F157" s="156" t="s">
        <v>181</v>
      </c>
      <c r="G157" s="157" t="s">
        <v>168</v>
      </c>
      <c r="H157" s="158">
        <v>43.487000000000002</v>
      </c>
      <c r="I157" s="159"/>
      <c r="J157" s="159"/>
      <c r="K157" s="158">
        <f>ROUND(P157*H157,3)</f>
        <v>0</v>
      </c>
      <c r="L157" s="160"/>
      <c r="M157" s="31"/>
      <c r="N157" s="161" t="s">
        <v>1</v>
      </c>
      <c r="O157" s="121" t="s">
        <v>41</v>
      </c>
      <c r="P157" s="162">
        <f>I157+J157</f>
        <v>0</v>
      </c>
      <c r="Q157" s="162">
        <f>ROUND(I157*H157,3)</f>
        <v>0</v>
      </c>
      <c r="R157" s="162">
        <f>ROUND(J157*H157,3)</f>
        <v>0</v>
      </c>
      <c r="T157" s="163">
        <f>S157*H157</f>
        <v>0</v>
      </c>
      <c r="U157" s="163">
        <v>0</v>
      </c>
      <c r="V157" s="163">
        <f>U157*H157</f>
        <v>0</v>
      </c>
      <c r="W157" s="163">
        <v>0</v>
      </c>
      <c r="X157" s="164">
        <f>W157*H157</f>
        <v>0</v>
      </c>
      <c r="AR157" s="165" t="s">
        <v>169</v>
      </c>
      <c r="AT157" s="165" t="s">
        <v>165</v>
      </c>
      <c r="AU157" s="165" t="s">
        <v>137</v>
      </c>
      <c r="AY157" s="16" t="s">
        <v>163</v>
      </c>
      <c r="BE157" s="166">
        <f>IF(O157="základná",K157,0)</f>
        <v>0</v>
      </c>
      <c r="BF157" s="166">
        <f>IF(O157="znížená",K157,0)</f>
        <v>0</v>
      </c>
      <c r="BG157" s="166">
        <f>IF(O157="zákl. prenesená",K157,0)</f>
        <v>0</v>
      </c>
      <c r="BH157" s="166">
        <f>IF(O157="zníž. prenesená",K157,0)</f>
        <v>0</v>
      </c>
      <c r="BI157" s="166">
        <f>IF(O157="nulová",K157,0)</f>
        <v>0</v>
      </c>
      <c r="BJ157" s="16" t="s">
        <v>137</v>
      </c>
      <c r="BK157" s="167">
        <f>ROUND(P157*H157,3)</f>
        <v>0</v>
      </c>
      <c r="BL157" s="16" t="s">
        <v>169</v>
      </c>
      <c r="BM157" s="165" t="s">
        <v>182</v>
      </c>
    </row>
    <row r="158" spans="2:65" s="1" customFormat="1" ht="66.75" customHeight="1">
      <c r="B158" s="31"/>
      <c r="C158" s="154" t="s">
        <v>183</v>
      </c>
      <c r="D158" s="154" t="s">
        <v>165</v>
      </c>
      <c r="E158" s="155" t="s">
        <v>184</v>
      </c>
      <c r="F158" s="156" t="s">
        <v>185</v>
      </c>
      <c r="G158" s="157" t="s">
        <v>168</v>
      </c>
      <c r="H158" s="158">
        <v>1304.6099999999999</v>
      </c>
      <c r="I158" s="159"/>
      <c r="J158" s="159"/>
      <c r="K158" s="158">
        <f>ROUND(P158*H158,3)</f>
        <v>0</v>
      </c>
      <c r="L158" s="160"/>
      <c r="M158" s="31"/>
      <c r="N158" s="161" t="s">
        <v>1</v>
      </c>
      <c r="O158" s="121" t="s">
        <v>41</v>
      </c>
      <c r="P158" s="162">
        <f>I158+J158</f>
        <v>0</v>
      </c>
      <c r="Q158" s="162">
        <f>ROUND(I158*H158,3)</f>
        <v>0</v>
      </c>
      <c r="R158" s="162">
        <f>ROUND(J158*H158,3)</f>
        <v>0</v>
      </c>
      <c r="T158" s="163">
        <f>S158*H158</f>
        <v>0</v>
      </c>
      <c r="U158" s="163">
        <v>0</v>
      </c>
      <c r="V158" s="163">
        <f>U158*H158</f>
        <v>0</v>
      </c>
      <c r="W158" s="163">
        <v>0</v>
      </c>
      <c r="X158" s="164">
        <f>W158*H158</f>
        <v>0</v>
      </c>
      <c r="AR158" s="165" t="s">
        <v>169</v>
      </c>
      <c r="AT158" s="165" t="s">
        <v>165</v>
      </c>
      <c r="AU158" s="165" t="s">
        <v>137</v>
      </c>
      <c r="AY158" s="16" t="s">
        <v>163</v>
      </c>
      <c r="BE158" s="166">
        <f>IF(O158="základná",K158,0)</f>
        <v>0</v>
      </c>
      <c r="BF158" s="166">
        <f>IF(O158="znížená",K158,0)</f>
        <v>0</v>
      </c>
      <c r="BG158" s="166">
        <f>IF(O158="zákl. prenesená",K158,0)</f>
        <v>0</v>
      </c>
      <c r="BH158" s="166">
        <f>IF(O158="zníž. prenesená",K158,0)</f>
        <v>0</v>
      </c>
      <c r="BI158" s="166">
        <f>IF(O158="nulová",K158,0)</f>
        <v>0</v>
      </c>
      <c r="BJ158" s="16" t="s">
        <v>137</v>
      </c>
      <c r="BK158" s="167">
        <f>ROUND(P158*H158,3)</f>
        <v>0</v>
      </c>
      <c r="BL158" s="16" t="s">
        <v>169</v>
      </c>
      <c r="BM158" s="165" t="s">
        <v>186</v>
      </c>
    </row>
    <row r="159" spans="2:65" s="12" customFormat="1" ht="10.199999999999999">
      <c r="B159" s="168"/>
      <c r="D159" s="169" t="s">
        <v>170</v>
      </c>
      <c r="E159" s="170" t="s">
        <v>1</v>
      </c>
      <c r="F159" s="171" t="s">
        <v>187</v>
      </c>
      <c r="H159" s="172">
        <v>1304.6099999999999</v>
      </c>
      <c r="I159" s="173"/>
      <c r="J159" s="173"/>
      <c r="M159" s="168"/>
      <c r="N159" s="174"/>
      <c r="X159" s="175"/>
      <c r="AT159" s="170" t="s">
        <v>170</v>
      </c>
      <c r="AU159" s="170" t="s">
        <v>137</v>
      </c>
      <c r="AV159" s="12" t="s">
        <v>137</v>
      </c>
      <c r="AW159" s="12" t="s">
        <v>5</v>
      </c>
      <c r="AX159" s="12" t="s">
        <v>77</v>
      </c>
      <c r="AY159" s="170" t="s">
        <v>163</v>
      </c>
    </row>
    <row r="160" spans="2:65" s="13" customFormat="1" ht="10.199999999999999">
      <c r="B160" s="176"/>
      <c r="D160" s="169" t="s">
        <v>170</v>
      </c>
      <c r="E160" s="177" t="s">
        <v>1</v>
      </c>
      <c r="F160" s="178" t="s">
        <v>173</v>
      </c>
      <c r="H160" s="179">
        <v>1304.6099999999999</v>
      </c>
      <c r="I160" s="180"/>
      <c r="J160" s="180"/>
      <c r="M160" s="176"/>
      <c r="N160" s="181"/>
      <c r="X160" s="182"/>
      <c r="AT160" s="177" t="s">
        <v>170</v>
      </c>
      <c r="AU160" s="177" t="s">
        <v>137</v>
      </c>
      <c r="AV160" s="13" t="s">
        <v>169</v>
      </c>
      <c r="AW160" s="13" t="s">
        <v>5</v>
      </c>
      <c r="AX160" s="13" t="s">
        <v>85</v>
      </c>
      <c r="AY160" s="177" t="s">
        <v>163</v>
      </c>
    </row>
    <row r="161" spans="2:65" s="1" customFormat="1" ht="37.799999999999997" customHeight="1">
      <c r="B161" s="31"/>
      <c r="C161" s="154" t="s">
        <v>188</v>
      </c>
      <c r="D161" s="154" t="s">
        <v>165</v>
      </c>
      <c r="E161" s="155" t="s">
        <v>189</v>
      </c>
      <c r="F161" s="156" t="s">
        <v>190</v>
      </c>
      <c r="G161" s="157" t="s">
        <v>168</v>
      </c>
      <c r="H161" s="158">
        <v>6.7</v>
      </c>
      <c r="I161" s="159"/>
      <c r="J161" s="159"/>
      <c r="K161" s="158">
        <f>ROUND(P161*H161,3)</f>
        <v>0</v>
      </c>
      <c r="L161" s="160"/>
      <c r="M161" s="31"/>
      <c r="N161" s="161" t="s">
        <v>1</v>
      </c>
      <c r="O161" s="121" t="s">
        <v>41</v>
      </c>
      <c r="P161" s="162">
        <f>I161+J161</f>
        <v>0</v>
      </c>
      <c r="Q161" s="162">
        <f>ROUND(I161*H161,3)</f>
        <v>0</v>
      </c>
      <c r="R161" s="162">
        <f>ROUND(J161*H161,3)</f>
        <v>0</v>
      </c>
      <c r="T161" s="163">
        <f>S161*H161</f>
        <v>0</v>
      </c>
      <c r="U161" s="163">
        <v>0</v>
      </c>
      <c r="V161" s="163">
        <f>U161*H161</f>
        <v>0</v>
      </c>
      <c r="W161" s="163">
        <v>0</v>
      </c>
      <c r="X161" s="164">
        <f>W161*H161</f>
        <v>0</v>
      </c>
      <c r="AR161" s="165" t="s">
        <v>169</v>
      </c>
      <c r="AT161" s="165" t="s">
        <v>165</v>
      </c>
      <c r="AU161" s="165" t="s">
        <v>137</v>
      </c>
      <c r="AY161" s="16" t="s">
        <v>163</v>
      </c>
      <c r="BE161" s="166">
        <f>IF(O161="základná",K161,0)</f>
        <v>0</v>
      </c>
      <c r="BF161" s="166">
        <f>IF(O161="znížená",K161,0)</f>
        <v>0</v>
      </c>
      <c r="BG161" s="166">
        <f>IF(O161="zákl. prenesená",K161,0)</f>
        <v>0</v>
      </c>
      <c r="BH161" s="166">
        <f>IF(O161="zníž. prenesená",K161,0)</f>
        <v>0</v>
      </c>
      <c r="BI161" s="166">
        <f>IF(O161="nulová",K161,0)</f>
        <v>0</v>
      </c>
      <c r="BJ161" s="16" t="s">
        <v>137</v>
      </c>
      <c r="BK161" s="167">
        <f>ROUND(P161*H161,3)</f>
        <v>0</v>
      </c>
      <c r="BL161" s="16" t="s">
        <v>169</v>
      </c>
      <c r="BM161" s="165" t="s">
        <v>191</v>
      </c>
    </row>
    <row r="162" spans="2:65" s="12" customFormat="1" ht="20.399999999999999">
      <c r="B162" s="168"/>
      <c r="D162" s="169" t="s">
        <v>170</v>
      </c>
      <c r="E162" s="170" t="s">
        <v>1</v>
      </c>
      <c r="F162" s="171" t="s">
        <v>192</v>
      </c>
      <c r="H162" s="172">
        <v>6.7</v>
      </c>
      <c r="I162" s="173"/>
      <c r="J162" s="173"/>
      <c r="M162" s="168"/>
      <c r="N162" s="174"/>
      <c r="X162" s="175"/>
      <c r="AT162" s="170" t="s">
        <v>170</v>
      </c>
      <c r="AU162" s="170" t="s">
        <v>137</v>
      </c>
      <c r="AV162" s="12" t="s">
        <v>137</v>
      </c>
      <c r="AW162" s="12" t="s">
        <v>5</v>
      </c>
      <c r="AX162" s="12" t="s">
        <v>85</v>
      </c>
      <c r="AY162" s="170" t="s">
        <v>163</v>
      </c>
    </row>
    <row r="163" spans="2:65" s="1" customFormat="1" ht="33" customHeight="1">
      <c r="B163" s="31"/>
      <c r="C163" s="154" t="s">
        <v>179</v>
      </c>
      <c r="D163" s="154" t="s">
        <v>165</v>
      </c>
      <c r="E163" s="155" t="s">
        <v>193</v>
      </c>
      <c r="F163" s="156" t="s">
        <v>194</v>
      </c>
      <c r="G163" s="157" t="s">
        <v>195</v>
      </c>
      <c r="H163" s="158">
        <v>81.320999999999998</v>
      </c>
      <c r="I163" s="159"/>
      <c r="J163" s="159"/>
      <c r="K163" s="158">
        <f>ROUND(P163*H163,3)</f>
        <v>0</v>
      </c>
      <c r="L163" s="160"/>
      <c r="M163" s="31"/>
      <c r="N163" s="161" t="s">
        <v>1</v>
      </c>
      <c r="O163" s="121" t="s">
        <v>41</v>
      </c>
      <c r="P163" s="162">
        <f>I163+J163</f>
        <v>0</v>
      </c>
      <c r="Q163" s="162">
        <f>ROUND(I163*H163,3)</f>
        <v>0</v>
      </c>
      <c r="R163" s="162">
        <f>ROUND(J163*H163,3)</f>
        <v>0</v>
      </c>
      <c r="T163" s="163">
        <f>S163*H163</f>
        <v>0</v>
      </c>
      <c r="U163" s="163">
        <v>0</v>
      </c>
      <c r="V163" s="163">
        <f>U163*H163</f>
        <v>0</v>
      </c>
      <c r="W163" s="163">
        <v>0</v>
      </c>
      <c r="X163" s="164">
        <f>W163*H163</f>
        <v>0</v>
      </c>
      <c r="AR163" s="165" t="s">
        <v>169</v>
      </c>
      <c r="AT163" s="165" t="s">
        <v>165</v>
      </c>
      <c r="AU163" s="165" t="s">
        <v>137</v>
      </c>
      <c r="AY163" s="16" t="s">
        <v>163</v>
      </c>
      <c r="BE163" s="166">
        <f>IF(O163="základná",K163,0)</f>
        <v>0</v>
      </c>
      <c r="BF163" s="166">
        <f>IF(O163="znížená",K163,0)</f>
        <v>0</v>
      </c>
      <c r="BG163" s="166">
        <f>IF(O163="zákl. prenesená",K163,0)</f>
        <v>0</v>
      </c>
      <c r="BH163" s="166">
        <f>IF(O163="zníž. prenesená",K163,0)</f>
        <v>0</v>
      </c>
      <c r="BI163" s="166">
        <f>IF(O163="nulová",K163,0)</f>
        <v>0</v>
      </c>
      <c r="BJ163" s="16" t="s">
        <v>137</v>
      </c>
      <c r="BK163" s="167">
        <f>ROUND(P163*H163,3)</f>
        <v>0</v>
      </c>
      <c r="BL163" s="16" t="s">
        <v>169</v>
      </c>
      <c r="BM163" s="165" t="s">
        <v>196</v>
      </c>
    </row>
    <row r="164" spans="2:65" s="12" customFormat="1" ht="10.199999999999999">
      <c r="B164" s="168"/>
      <c r="D164" s="169" t="s">
        <v>170</v>
      </c>
      <c r="E164" s="170" t="s">
        <v>1</v>
      </c>
      <c r="F164" s="171" t="s">
        <v>197</v>
      </c>
      <c r="H164" s="172">
        <v>81.320999999999998</v>
      </c>
      <c r="I164" s="173"/>
      <c r="J164" s="173"/>
      <c r="M164" s="168"/>
      <c r="N164" s="174"/>
      <c r="X164" s="175"/>
      <c r="AT164" s="170" t="s">
        <v>170</v>
      </c>
      <c r="AU164" s="170" t="s">
        <v>137</v>
      </c>
      <c r="AV164" s="12" t="s">
        <v>137</v>
      </c>
      <c r="AW164" s="12" t="s">
        <v>5</v>
      </c>
      <c r="AX164" s="12" t="s">
        <v>77</v>
      </c>
      <c r="AY164" s="170" t="s">
        <v>163</v>
      </c>
    </row>
    <row r="165" spans="2:65" s="13" customFormat="1" ht="10.199999999999999">
      <c r="B165" s="176"/>
      <c r="D165" s="169" t="s">
        <v>170</v>
      </c>
      <c r="E165" s="177" t="s">
        <v>1</v>
      </c>
      <c r="F165" s="178" t="s">
        <v>173</v>
      </c>
      <c r="H165" s="179">
        <v>81.320999999999998</v>
      </c>
      <c r="I165" s="180"/>
      <c r="J165" s="180"/>
      <c r="M165" s="176"/>
      <c r="N165" s="181"/>
      <c r="X165" s="182"/>
      <c r="AT165" s="177" t="s">
        <v>170</v>
      </c>
      <c r="AU165" s="177" t="s">
        <v>137</v>
      </c>
      <c r="AV165" s="13" t="s">
        <v>169</v>
      </c>
      <c r="AW165" s="13" t="s">
        <v>5</v>
      </c>
      <c r="AX165" s="13" t="s">
        <v>85</v>
      </c>
      <c r="AY165" s="177" t="s">
        <v>163</v>
      </c>
    </row>
    <row r="166" spans="2:65" s="11" customFormat="1" ht="22.8" customHeight="1">
      <c r="B166" s="141"/>
      <c r="D166" s="142" t="s">
        <v>76</v>
      </c>
      <c r="E166" s="152" t="s">
        <v>137</v>
      </c>
      <c r="F166" s="152" t="s">
        <v>198</v>
      </c>
      <c r="I166" s="144"/>
      <c r="J166" s="144"/>
      <c r="K166" s="153">
        <f>BK166</f>
        <v>0</v>
      </c>
      <c r="M166" s="141"/>
      <c r="N166" s="146"/>
      <c r="Q166" s="147">
        <f>SUM(Q167:Q184)</f>
        <v>0</v>
      </c>
      <c r="R166" s="147">
        <f>SUM(R167:R184)</f>
        <v>0</v>
      </c>
      <c r="T166" s="148">
        <f>SUM(T167:T184)</f>
        <v>0</v>
      </c>
      <c r="V166" s="148">
        <f>SUM(V167:V184)</f>
        <v>0</v>
      </c>
      <c r="X166" s="149">
        <f>SUM(X167:X184)</f>
        <v>0</v>
      </c>
      <c r="AR166" s="142" t="s">
        <v>85</v>
      </c>
      <c r="AT166" s="150" t="s">
        <v>76</v>
      </c>
      <c r="AU166" s="150" t="s">
        <v>85</v>
      </c>
      <c r="AY166" s="142" t="s">
        <v>163</v>
      </c>
      <c r="BK166" s="151">
        <f>SUM(BK167:BK184)</f>
        <v>0</v>
      </c>
    </row>
    <row r="167" spans="2:65" s="1" customFormat="1" ht="24.15" customHeight="1">
      <c r="B167" s="31"/>
      <c r="C167" s="154" t="s">
        <v>199</v>
      </c>
      <c r="D167" s="154" t="s">
        <v>165</v>
      </c>
      <c r="E167" s="155" t="s">
        <v>200</v>
      </c>
      <c r="F167" s="156" t="s">
        <v>201</v>
      </c>
      <c r="G167" s="157" t="s">
        <v>168</v>
      </c>
      <c r="H167" s="158">
        <v>7.6989999999999998</v>
      </c>
      <c r="I167" s="159"/>
      <c r="J167" s="159"/>
      <c r="K167" s="158">
        <f>ROUND(P167*H167,3)</f>
        <v>0</v>
      </c>
      <c r="L167" s="160"/>
      <c r="M167" s="31"/>
      <c r="N167" s="161" t="s">
        <v>1</v>
      </c>
      <c r="O167" s="121" t="s">
        <v>41</v>
      </c>
      <c r="P167" s="162">
        <f>I167+J167</f>
        <v>0</v>
      </c>
      <c r="Q167" s="162">
        <f>ROUND(I167*H167,3)</f>
        <v>0</v>
      </c>
      <c r="R167" s="162">
        <f>ROUND(J167*H167,3)</f>
        <v>0</v>
      </c>
      <c r="T167" s="163">
        <f>S167*H167</f>
        <v>0</v>
      </c>
      <c r="U167" s="163">
        <v>0</v>
      </c>
      <c r="V167" s="163">
        <f>U167*H167</f>
        <v>0</v>
      </c>
      <c r="W167" s="163">
        <v>0</v>
      </c>
      <c r="X167" s="164">
        <f>W167*H167</f>
        <v>0</v>
      </c>
      <c r="AR167" s="165" t="s">
        <v>169</v>
      </c>
      <c r="AT167" s="165" t="s">
        <v>165</v>
      </c>
      <c r="AU167" s="165" t="s">
        <v>137</v>
      </c>
      <c r="AY167" s="16" t="s">
        <v>163</v>
      </c>
      <c r="BE167" s="166">
        <f>IF(O167="základná",K167,0)</f>
        <v>0</v>
      </c>
      <c r="BF167" s="166">
        <f>IF(O167="znížená",K167,0)</f>
        <v>0</v>
      </c>
      <c r="BG167" s="166">
        <f>IF(O167="zákl. prenesená",K167,0)</f>
        <v>0</v>
      </c>
      <c r="BH167" s="166">
        <f>IF(O167="zníž. prenesená",K167,0)</f>
        <v>0</v>
      </c>
      <c r="BI167" s="166">
        <f>IF(O167="nulová",K167,0)</f>
        <v>0</v>
      </c>
      <c r="BJ167" s="16" t="s">
        <v>137</v>
      </c>
      <c r="BK167" s="167">
        <f>ROUND(P167*H167,3)</f>
        <v>0</v>
      </c>
      <c r="BL167" s="16" t="s">
        <v>169</v>
      </c>
      <c r="BM167" s="165" t="s">
        <v>202</v>
      </c>
    </row>
    <row r="168" spans="2:65" s="12" customFormat="1" ht="10.199999999999999">
      <c r="B168" s="168"/>
      <c r="D168" s="169" t="s">
        <v>170</v>
      </c>
      <c r="E168" s="170" t="s">
        <v>1</v>
      </c>
      <c r="F168" s="171" t="s">
        <v>203</v>
      </c>
      <c r="H168" s="172">
        <v>7.6989999999999998</v>
      </c>
      <c r="I168" s="173"/>
      <c r="J168" s="173"/>
      <c r="M168" s="168"/>
      <c r="N168" s="174"/>
      <c r="X168" s="175"/>
      <c r="AT168" s="170" t="s">
        <v>170</v>
      </c>
      <c r="AU168" s="170" t="s">
        <v>137</v>
      </c>
      <c r="AV168" s="12" t="s">
        <v>137</v>
      </c>
      <c r="AW168" s="12" t="s">
        <v>5</v>
      </c>
      <c r="AX168" s="12" t="s">
        <v>77</v>
      </c>
      <c r="AY168" s="170" t="s">
        <v>163</v>
      </c>
    </row>
    <row r="169" spans="2:65" s="13" customFormat="1" ht="10.199999999999999">
      <c r="B169" s="176"/>
      <c r="D169" s="169" t="s">
        <v>170</v>
      </c>
      <c r="E169" s="177" t="s">
        <v>1</v>
      </c>
      <c r="F169" s="178" t="s">
        <v>173</v>
      </c>
      <c r="H169" s="179">
        <v>7.6989999999999998</v>
      </c>
      <c r="I169" s="180"/>
      <c r="J169" s="180"/>
      <c r="M169" s="176"/>
      <c r="N169" s="181"/>
      <c r="X169" s="182"/>
      <c r="AT169" s="177" t="s">
        <v>170</v>
      </c>
      <c r="AU169" s="177" t="s">
        <v>137</v>
      </c>
      <c r="AV169" s="13" t="s">
        <v>169</v>
      </c>
      <c r="AW169" s="13" t="s">
        <v>5</v>
      </c>
      <c r="AX169" s="13" t="s">
        <v>85</v>
      </c>
      <c r="AY169" s="177" t="s">
        <v>163</v>
      </c>
    </row>
    <row r="170" spans="2:65" s="1" customFormat="1" ht="24.15" customHeight="1">
      <c r="B170" s="31"/>
      <c r="C170" s="154" t="s">
        <v>182</v>
      </c>
      <c r="D170" s="154" t="s">
        <v>165</v>
      </c>
      <c r="E170" s="155" t="s">
        <v>204</v>
      </c>
      <c r="F170" s="156" t="s">
        <v>205</v>
      </c>
      <c r="G170" s="157" t="s">
        <v>168</v>
      </c>
      <c r="H170" s="158">
        <v>9.3149999999999995</v>
      </c>
      <c r="I170" s="159"/>
      <c r="J170" s="159"/>
      <c r="K170" s="158">
        <f>ROUND(P170*H170,3)</f>
        <v>0</v>
      </c>
      <c r="L170" s="160"/>
      <c r="M170" s="31"/>
      <c r="N170" s="161" t="s">
        <v>1</v>
      </c>
      <c r="O170" s="121" t="s">
        <v>41</v>
      </c>
      <c r="P170" s="162">
        <f>I170+J170</f>
        <v>0</v>
      </c>
      <c r="Q170" s="162">
        <f>ROUND(I170*H170,3)</f>
        <v>0</v>
      </c>
      <c r="R170" s="162">
        <f>ROUND(J170*H170,3)</f>
        <v>0</v>
      </c>
      <c r="T170" s="163">
        <f>S170*H170</f>
        <v>0</v>
      </c>
      <c r="U170" s="163">
        <v>0</v>
      </c>
      <c r="V170" s="163">
        <f>U170*H170</f>
        <v>0</v>
      </c>
      <c r="W170" s="163">
        <v>0</v>
      </c>
      <c r="X170" s="164">
        <f>W170*H170</f>
        <v>0</v>
      </c>
      <c r="AR170" s="165" t="s">
        <v>169</v>
      </c>
      <c r="AT170" s="165" t="s">
        <v>165</v>
      </c>
      <c r="AU170" s="165" t="s">
        <v>137</v>
      </c>
      <c r="AY170" s="16" t="s">
        <v>163</v>
      </c>
      <c r="BE170" s="166">
        <f>IF(O170="základná",K170,0)</f>
        <v>0</v>
      </c>
      <c r="BF170" s="166">
        <f>IF(O170="znížená",K170,0)</f>
        <v>0</v>
      </c>
      <c r="BG170" s="166">
        <f>IF(O170="zákl. prenesená",K170,0)</f>
        <v>0</v>
      </c>
      <c r="BH170" s="166">
        <f>IF(O170="zníž. prenesená",K170,0)</f>
        <v>0</v>
      </c>
      <c r="BI170" s="166">
        <f>IF(O170="nulová",K170,0)</f>
        <v>0</v>
      </c>
      <c r="BJ170" s="16" t="s">
        <v>137</v>
      </c>
      <c r="BK170" s="167">
        <f>ROUND(P170*H170,3)</f>
        <v>0</v>
      </c>
      <c r="BL170" s="16" t="s">
        <v>169</v>
      </c>
      <c r="BM170" s="165" t="s">
        <v>206</v>
      </c>
    </row>
    <row r="171" spans="2:65" s="12" customFormat="1" ht="40.799999999999997">
      <c r="B171" s="168"/>
      <c r="D171" s="169" t="s">
        <v>170</v>
      </c>
      <c r="E171" s="170" t="s">
        <v>1</v>
      </c>
      <c r="F171" s="171" t="s">
        <v>207</v>
      </c>
      <c r="H171" s="172">
        <v>7.625</v>
      </c>
      <c r="I171" s="173"/>
      <c r="J171" s="173"/>
      <c r="M171" s="168"/>
      <c r="N171" s="174"/>
      <c r="X171" s="175"/>
      <c r="AT171" s="170" t="s">
        <v>170</v>
      </c>
      <c r="AU171" s="170" t="s">
        <v>137</v>
      </c>
      <c r="AV171" s="12" t="s">
        <v>137</v>
      </c>
      <c r="AW171" s="12" t="s">
        <v>5</v>
      </c>
      <c r="AX171" s="12" t="s">
        <v>77</v>
      </c>
      <c r="AY171" s="170" t="s">
        <v>163</v>
      </c>
    </row>
    <row r="172" spans="2:65" s="12" customFormat="1" ht="10.199999999999999">
      <c r="B172" s="168"/>
      <c r="D172" s="169" t="s">
        <v>170</v>
      </c>
      <c r="E172" s="170" t="s">
        <v>1</v>
      </c>
      <c r="F172" s="171" t="s">
        <v>208</v>
      </c>
      <c r="H172" s="172">
        <v>1.2609999999999999</v>
      </c>
      <c r="I172" s="173"/>
      <c r="J172" s="173"/>
      <c r="M172" s="168"/>
      <c r="N172" s="174"/>
      <c r="X172" s="175"/>
      <c r="AT172" s="170" t="s">
        <v>170</v>
      </c>
      <c r="AU172" s="170" t="s">
        <v>137</v>
      </c>
      <c r="AV172" s="12" t="s">
        <v>137</v>
      </c>
      <c r="AW172" s="12" t="s">
        <v>5</v>
      </c>
      <c r="AX172" s="12" t="s">
        <v>77</v>
      </c>
      <c r="AY172" s="170" t="s">
        <v>163</v>
      </c>
    </row>
    <row r="173" spans="2:65" s="12" customFormat="1" ht="10.199999999999999">
      <c r="B173" s="168"/>
      <c r="D173" s="169" t="s">
        <v>170</v>
      </c>
      <c r="E173" s="170" t="s">
        <v>1</v>
      </c>
      <c r="F173" s="171" t="s">
        <v>209</v>
      </c>
      <c r="H173" s="172">
        <v>0.42899999999999999</v>
      </c>
      <c r="I173" s="173"/>
      <c r="J173" s="173"/>
      <c r="M173" s="168"/>
      <c r="N173" s="174"/>
      <c r="X173" s="175"/>
      <c r="AT173" s="170" t="s">
        <v>170</v>
      </c>
      <c r="AU173" s="170" t="s">
        <v>137</v>
      </c>
      <c r="AV173" s="12" t="s">
        <v>137</v>
      </c>
      <c r="AW173" s="12" t="s">
        <v>5</v>
      </c>
      <c r="AX173" s="12" t="s">
        <v>77</v>
      </c>
      <c r="AY173" s="170" t="s">
        <v>163</v>
      </c>
    </row>
    <row r="174" spans="2:65" s="13" customFormat="1" ht="10.199999999999999">
      <c r="B174" s="176"/>
      <c r="D174" s="169" t="s">
        <v>170</v>
      </c>
      <c r="E174" s="177" t="s">
        <v>1</v>
      </c>
      <c r="F174" s="178" t="s">
        <v>173</v>
      </c>
      <c r="H174" s="179">
        <v>9.3149999999999995</v>
      </c>
      <c r="I174" s="180"/>
      <c r="J174" s="180"/>
      <c r="M174" s="176"/>
      <c r="N174" s="181"/>
      <c r="X174" s="182"/>
      <c r="AT174" s="177" t="s">
        <v>170</v>
      </c>
      <c r="AU174" s="177" t="s">
        <v>137</v>
      </c>
      <c r="AV174" s="13" t="s">
        <v>169</v>
      </c>
      <c r="AW174" s="13" t="s">
        <v>5</v>
      </c>
      <c r="AX174" s="13" t="s">
        <v>85</v>
      </c>
      <c r="AY174" s="177" t="s">
        <v>163</v>
      </c>
    </row>
    <row r="175" spans="2:65" s="1" customFormat="1" ht="37.799999999999997" customHeight="1">
      <c r="B175" s="31"/>
      <c r="C175" s="154" t="s">
        <v>210</v>
      </c>
      <c r="D175" s="154" t="s">
        <v>165</v>
      </c>
      <c r="E175" s="155" t="s">
        <v>211</v>
      </c>
      <c r="F175" s="156" t="s">
        <v>212</v>
      </c>
      <c r="G175" s="157" t="s">
        <v>213</v>
      </c>
      <c r="H175" s="158">
        <v>109.526</v>
      </c>
      <c r="I175" s="159"/>
      <c r="J175" s="159"/>
      <c r="K175" s="158">
        <f>ROUND(P175*H175,3)</f>
        <v>0</v>
      </c>
      <c r="L175" s="160"/>
      <c r="M175" s="31"/>
      <c r="N175" s="161" t="s">
        <v>1</v>
      </c>
      <c r="O175" s="121" t="s">
        <v>41</v>
      </c>
      <c r="P175" s="162">
        <f>I175+J175</f>
        <v>0</v>
      </c>
      <c r="Q175" s="162">
        <f>ROUND(I175*H175,3)</f>
        <v>0</v>
      </c>
      <c r="R175" s="162">
        <f>ROUND(J175*H175,3)</f>
        <v>0</v>
      </c>
      <c r="T175" s="163">
        <f>S175*H175</f>
        <v>0</v>
      </c>
      <c r="U175" s="163">
        <v>0</v>
      </c>
      <c r="V175" s="163">
        <f>U175*H175</f>
        <v>0</v>
      </c>
      <c r="W175" s="163">
        <v>0</v>
      </c>
      <c r="X175" s="164">
        <f>W175*H175</f>
        <v>0</v>
      </c>
      <c r="AR175" s="165" t="s">
        <v>169</v>
      </c>
      <c r="AT175" s="165" t="s">
        <v>165</v>
      </c>
      <c r="AU175" s="165" t="s">
        <v>137</v>
      </c>
      <c r="AY175" s="16" t="s">
        <v>163</v>
      </c>
      <c r="BE175" s="166">
        <f>IF(O175="základná",K175,0)</f>
        <v>0</v>
      </c>
      <c r="BF175" s="166">
        <f>IF(O175="znížená",K175,0)</f>
        <v>0</v>
      </c>
      <c r="BG175" s="166">
        <f>IF(O175="zákl. prenesená",K175,0)</f>
        <v>0</v>
      </c>
      <c r="BH175" s="166">
        <f>IF(O175="zníž. prenesená",K175,0)</f>
        <v>0</v>
      </c>
      <c r="BI175" s="166">
        <f>IF(O175="nulová",K175,0)</f>
        <v>0</v>
      </c>
      <c r="BJ175" s="16" t="s">
        <v>137</v>
      </c>
      <c r="BK175" s="167">
        <f>ROUND(P175*H175,3)</f>
        <v>0</v>
      </c>
      <c r="BL175" s="16" t="s">
        <v>169</v>
      </c>
      <c r="BM175" s="165" t="s">
        <v>214</v>
      </c>
    </row>
    <row r="176" spans="2:65" s="12" customFormat="1" ht="10.199999999999999">
      <c r="B176" s="168"/>
      <c r="D176" s="169" t="s">
        <v>170</v>
      </c>
      <c r="E176" s="170" t="s">
        <v>1</v>
      </c>
      <c r="F176" s="171" t="s">
        <v>215</v>
      </c>
      <c r="H176" s="172">
        <v>109.526</v>
      </c>
      <c r="I176" s="173"/>
      <c r="J176" s="173"/>
      <c r="M176" s="168"/>
      <c r="N176" s="174"/>
      <c r="X176" s="175"/>
      <c r="AT176" s="170" t="s">
        <v>170</v>
      </c>
      <c r="AU176" s="170" t="s">
        <v>137</v>
      </c>
      <c r="AV176" s="12" t="s">
        <v>137</v>
      </c>
      <c r="AW176" s="12" t="s">
        <v>5</v>
      </c>
      <c r="AX176" s="12" t="s">
        <v>77</v>
      </c>
      <c r="AY176" s="170" t="s">
        <v>163</v>
      </c>
    </row>
    <row r="177" spans="2:65" s="13" customFormat="1" ht="10.199999999999999">
      <c r="B177" s="176"/>
      <c r="D177" s="169" t="s">
        <v>170</v>
      </c>
      <c r="E177" s="177" t="s">
        <v>1</v>
      </c>
      <c r="F177" s="178" t="s">
        <v>173</v>
      </c>
      <c r="H177" s="179">
        <v>109.526</v>
      </c>
      <c r="I177" s="180"/>
      <c r="J177" s="180"/>
      <c r="M177" s="176"/>
      <c r="N177" s="181"/>
      <c r="X177" s="182"/>
      <c r="AT177" s="177" t="s">
        <v>170</v>
      </c>
      <c r="AU177" s="177" t="s">
        <v>137</v>
      </c>
      <c r="AV177" s="13" t="s">
        <v>169</v>
      </c>
      <c r="AW177" s="13" t="s">
        <v>5</v>
      </c>
      <c r="AX177" s="13" t="s">
        <v>85</v>
      </c>
      <c r="AY177" s="177" t="s">
        <v>163</v>
      </c>
    </row>
    <row r="178" spans="2:65" s="1" customFormat="1" ht="37.799999999999997" customHeight="1">
      <c r="B178" s="31"/>
      <c r="C178" s="154" t="s">
        <v>186</v>
      </c>
      <c r="D178" s="154" t="s">
        <v>165</v>
      </c>
      <c r="E178" s="155" t="s">
        <v>216</v>
      </c>
      <c r="F178" s="156" t="s">
        <v>217</v>
      </c>
      <c r="G178" s="157" t="s">
        <v>213</v>
      </c>
      <c r="H178" s="158">
        <v>14.045</v>
      </c>
      <c r="I178" s="159"/>
      <c r="J178" s="159"/>
      <c r="K178" s="158">
        <f>ROUND(P178*H178,3)</f>
        <v>0</v>
      </c>
      <c r="L178" s="160"/>
      <c r="M178" s="31"/>
      <c r="N178" s="161" t="s">
        <v>1</v>
      </c>
      <c r="O178" s="121" t="s">
        <v>41</v>
      </c>
      <c r="P178" s="162">
        <f>I178+J178</f>
        <v>0</v>
      </c>
      <c r="Q178" s="162">
        <f>ROUND(I178*H178,3)</f>
        <v>0</v>
      </c>
      <c r="R178" s="162">
        <f>ROUND(J178*H178,3)</f>
        <v>0</v>
      </c>
      <c r="T178" s="163">
        <f>S178*H178</f>
        <v>0</v>
      </c>
      <c r="U178" s="163">
        <v>0</v>
      </c>
      <c r="V178" s="163">
        <f>U178*H178</f>
        <v>0</v>
      </c>
      <c r="W178" s="163">
        <v>0</v>
      </c>
      <c r="X178" s="164">
        <f>W178*H178</f>
        <v>0</v>
      </c>
      <c r="AR178" s="165" t="s">
        <v>169</v>
      </c>
      <c r="AT178" s="165" t="s">
        <v>165</v>
      </c>
      <c r="AU178" s="165" t="s">
        <v>137</v>
      </c>
      <c r="AY178" s="16" t="s">
        <v>163</v>
      </c>
      <c r="BE178" s="166">
        <f>IF(O178="základná",K178,0)</f>
        <v>0</v>
      </c>
      <c r="BF178" s="166">
        <f>IF(O178="znížená",K178,0)</f>
        <v>0</v>
      </c>
      <c r="BG178" s="166">
        <f>IF(O178="zákl. prenesená",K178,0)</f>
        <v>0</v>
      </c>
      <c r="BH178" s="166">
        <f>IF(O178="zníž. prenesená",K178,0)</f>
        <v>0</v>
      </c>
      <c r="BI178" s="166">
        <f>IF(O178="nulová",K178,0)</f>
        <v>0</v>
      </c>
      <c r="BJ178" s="16" t="s">
        <v>137</v>
      </c>
      <c r="BK178" s="167">
        <f>ROUND(P178*H178,3)</f>
        <v>0</v>
      </c>
      <c r="BL178" s="16" t="s">
        <v>169</v>
      </c>
      <c r="BM178" s="165" t="s">
        <v>218</v>
      </c>
    </row>
    <row r="179" spans="2:65" s="12" customFormat="1" ht="10.199999999999999">
      <c r="B179" s="168"/>
      <c r="D179" s="169" t="s">
        <v>170</v>
      </c>
      <c r="E179" s="170" t="s">
        <v>1</v>
      </c>
      <c r="F179" s="171" t="s">
        <v>219</v>
      </c>
      <c r="H179" s="172">
        <v>14.045</v>
      </c>
      <c r="I179" s="173"/>
      <c r="J179" s="173"/>
      <c r="M179" s="168"/>
      <c r="N179" s="174"/>
      <c r="X179" s="175"/>
      <c r="AT179" s="170" t="s">
        <v>170</v>
      </c>
      <c r="AU179" s="170" t="s">
        <v>137</v>
      </c>
      <c r="AV179" s="12" t="s">
        <v>137</v>
      </c>
      <c r="AW179" s="12" t="s">
        <v>5</v>
      </c>
      <c r="AX179" s="12" t="s">
        <v>77</v>
      </c>
      <c r="AY179" s="170" t="s">
        <v>163</v>
      </c>
    </row>
    <row r="180" spans="2:65" s="14" customFormat="1" ht="20.399999999999999">
      <c r="B180" s="183"/>
      <c r="D180" s="169" t="s">
        <v>170</v>
      </c>
      <c r="E180" s="184" t="s">
        <v>1</v>
      </c>
      <c r="F180" s="185" t="s">
        <v>220</v>
      </c>
      <c r="H180" s="184" t="s">
        <v>1</v>
      </c>
      <c r="I180" s="186"/>
      <c r="J180" s="186"/>
      <c r="M180" s="183"/>
      <c r="N180" s="187"/>
      <c r="X180" s="188"/>
      <c r="AT180" s="184" t="s">
        <v>170</v>
      </c>
      <c r="AU180" s="184" t="s">
        <v>137</v>
      </c>
      <c r="AV180" s="14" t="s">
        <v>85</v>
      </c>
      <c r="AW180" s="14" t="s">
        <v>5</v>
      </c>
      <c r="AX180" s="14" t="s">
        <v>77</v>
      </c>
      <c r="AY180" s="184" t="s">
        <v>163</v>
      </c>
    </row>
    <row r="181" spans="2:65" s="13" customFormat="1" ht="10.199999999999999">
      <c r="B181" s="176"/>
      <c r="D181" s="169" t="s">
        <v>170</v>
      </c>
      <c r="E181" s="177" t="s">
        <v>1</v>
      </c>
      <c r="F181" s="178" t="s">
        <v>173</v>
      </c>
      <c r="H181" s="179">
        <v>14.045</v>
      </c>
      <c r="I181" s="180"/>
      <c r="J181" s="180"/>
      <c r="M181" s="176"/>
      <c r="N181" s="181"/>
      <c r="X181" s="182"/>
      <c r="AT181" s="177" t="s">
        <v>170</v>
      </c>
      <c r="AU181" s="177" t="s">
        <v>137</v>
      </c>
      <c r="AV181" s="13" t="s">
        <v>169</v>
      </c>
      <c r="AW181" s="13" t="s">
        <v>5</v>
      </c>
      <c r="AX181" s="13" t="s">
        <v>85</v>
      </c>
      <c r="AY181" s="177" t="s">
        <v>163</v>
      </c>
    </row>
    <row r="182" spans="2:65" s="1" customFormat="1" ht="16.5" customHeight="1">
      <c r="B182" s="31"/>
      <c r="C182" s="154" t="s">
        <v>221</v>
      </c>
      <c r="D182" s="154" t="s">
        <v>165</v>
      </c>
      <c r="E182" s="155" t="s">
        <v>222</v>
      </c>
      <c r="F182" s="156" t="s">
        <v>223</v>
      </c>
      <c r="G182" s="157" t="s">
        <v>168</v>
      </c>
      <c r="H182" s="158">
        <v>4.5739999999999998</v>
      </c>
      <c r="I182" s="159"/>
      <c r="J182" s="159"/>
      <c r="K182" s="158">
        <f>ROUND(P182*H182,3)</f>
        <v>0</v>
      </c>
      <c r="L182" s="160"/>
      <c r="M182" s="31"/>
      <c r="N182" s="161" t="s">
        <v>1</v>
      </c>
      <c r="O182" s="121" t="s">
        <v>41</v>
      </c>
      <c r="P182" s="162">
        <f>I182+J182</f>
        <v>0</v>
      </c>
      <c r="Q182" s="162">
        <f>ROUND(I182*H182,3)</f>
        <v>0</v>
      </c>
      <c r="R182" s="162">
        <f>ROUND(J182*H182,3)</f>
        <v>0</v>
      </c>
      <c r="T182" s="163">
        <f>S182*H182</f>
        <v>0</v>
      </c>
      <c r="U182" s="163">
        <v>0</v>
      </c>
      <c r="V182" s="163">
        <f>U182*H182</f>
        <v>0</v>
      </c>
      <c r="W182" s="163">
        <v>0</v>
      </c>
      <c r="X182" s="164">
        <f>W182*H182</f>
        <v>0</v>
      </c>
      <c r="AR182" s="165" t="s">
        <v>169</v>
      </c>
      <c r="AT182" s="165" t="s">
        <v>165</v>
      </c>
      <c r="AU182" s="165" t="s">
        <v>137</v>
      </c>
      <c r="AY182" s="16" t="s">
        <v>163</v>
      </c>
      <c r="BE182" s="166">
        <f>IF(O182="základná",K182,0)</f>
        <v>0</v>
      </c>
      <c r="BF182" s="166">
        <f>IF(O182="znížená",K182,0)</f>
        <v>0</v>
      </c>
      <c r="BG182" s="166">
        <f>IF(O182="zákl. prenesená",K182,0)</f>
        <v>0</v>
      </c>
      <c r="BH182" s="166">
        <f>IF(O182="zníž. prenesená",K182,0)</f>
        <v>0</v>
      </c>
      <c r="BI182" s="166">
        <f>IF(O182="nulová",K182,0)</f>
        <v>0</v>
      </c>
      <c r="BJ182" s="16" t="s">
        <v>137</v>
      </c>
      <c r="BK182" s="167">
        <f>ROUND(P182*H182,3)</f>
        <v>0</v>
      </c>
      <c r="BL182" s="16" t="s">
        <v>169</v>
      </c>
      <c r="BM182" s="165" t="s">
        <v>224</v>
      </c>
    </row>
    <row r="183" spans="2:65" s="12" customFormat="1" ht="20.399999999999999">
      <c r="B183" s="168"/>
      <c r="D183" s="169" t="s">
        <v>170</v>
      </c>
      <c r="E183" s="170" t="s">
        <v>1</v>
      </c>
      <c r="F183" s="171" t="s">
        <v>225</v>
      </c>
      <c r="H183" s="172">
        <v>4.5739999999999998</v>
      </c>
      <c r="I183" s="173"/>
      <c r="J183" s="173"/>
      <c r="M183" s="168"/>
      <c r="N183" s="174"/>
      <c r="X183" s="175"/>
      <c r="AT183" s="170" t="s">
        <v>170</v>
      </c>
      <c r="AU183" s="170" t="s">
        <v>137</v>
      </c>
      <c r="AV183" s="12" t="s">
        <v>137</v>
      </c>
      <c r="AW183" s="12" t="s">
        <v>5</v>
      </c>
      <c r="AX183" s="12" t="s">
        <v>77</v>
      </c>
      <c r="AY183" s="170" t="s">
        <v>163</v>
      </c>
    </row>
    <row r="184" spans="2:65" s="13" customFormat="1" ht="10.199999999999999">
      <c r="B184" s="176"/>
      <c r="D184" s="169" t="s">
        <v>170</v>
      </c>
      <c r="E184" s="177" t="s">
        <v>1</v>
      </c>
      <c r="F184" s="178" t="s">
        <v>173</v>
      </c>
      <c r="H184" s="179">
        <v>4.5739999999999998</v>
      </c>
      <c r="I184" s="180"/>
      <c r="J184" s="180"/>
      <c r="M184" s="176"/>
      <c r="N184" s="181"/>
      <c r="X184" s="182"/>
      <c r="AT184" s="177" t="s">
        <v>170</v>
      </c>
      <c r="AU184" s="177" t="s">
        <v>137</v>
      </c>
      <c r="AV184" s="13" t="s">
        <v>169</v>
      </c>
      <c r="AW184" s="13" t="s">
        <v>5</v>
      </c>
      <c r="AX184" s="13" t="s">
        <v>85</v>
      </c>
      <c r="AY184" s="177" t="s">
        <v>163</v>
      </c>
    </row>
    <row r="185" spans="2:65" s="11" customFormat="1" ht="22.8" customHeight="1">
      <c r="B185" s="141"/>
      <c r="D185" s="142" t="s">
        <v>76</v>
      </c>
      <c r="E185" s="152" t="s">
        <v>176</v>
      </c>
      <c r="F185" s="152" t="s">
        <v>226</v>
      </c>
      <c r="I185" s="144"/>
      <c r="J185" s="144"/>
      <c r="K185" s="153">
        <f>BK185</f>
        <v>0</v>
      </c>
      <c r="M185" s="141"/>
      <c r="N185" s="146"/>
      <c r="Q185" s="147">
        <f>SUM(Q186:Q231)</f>
        <v>0</v>
      </c>
      <c r="R185" s="147">
        <f>SUM(R186:R231)</f>
        <v>0</v>
      </c>
      <c r="T185" s="148">
        <f>SUM(T186:T231)</f>
        <v>0</v>
      </c>
      <c r="V185" s="148">
        <f>SUM(V186:V231)</f>
        <v>0</v>
      </c>
      <c r="X185" s="149">
        <f>SUM(X186:X231)</f>
        <v>0</v>
      </c>
      <c r="AR185" s="142" t="s">
        <v>85</v>
      </c>
      <c r="AT185" s="150" t="s">
        <v>76</v>
      </c>
      <c r="AU185" s="150" t="s">
        <v>85</v>
      </c>
      <c r="AY185" s="142" t="s">
        <v>163</v>
      </c>
      <c r="BK185" s="151">
        <f>SUM(BK186:BK231)</f>
        <v>0</v>
      </c>
    </row>
    <row r="186" spans="2:65" s="1" customFormat="1" ht="49.05" customHeight="1">
      <c r="B186" s="31"/>
      <c r="C186" s="154" t="s">
        <v>196</v>
      </c>
      <c r="D186" s="154" t="s">
        <v>165</v>
      </c>
      <c r="E186" s="155" t="s">
        <v>227</v>
      </c>
      <c r="F186" s="156" t="s">
        <v>228</v>
      </c>
      <c r="G186" s="157" t="s">
        <v>213</v>
      </c>
      <c r="H186" s="158">
        <v>4.8650000000000002</v>
      </c>
      <c r="I186" s="159"/>
      <c r="J186" s="159"/>
      <c r="K186" s="158">
        <f>ROUND(P186*H186,3)</f>
        <v>0</v>
      </c>
      <c r="L186" s="160"/>
      <c r="M186" s="31"/>
      <c r="N186" s="161" t="s">
        <v>1</v>
      </c>
      <c r="O186" s="121" t="s">
        <v>41</v>
      </c>
      <c r="P186" s="162">
        <f>I186+J186</f>
        <v>0</v>
      </c>
      <c r="Q186" s="162">
        <f>ROUND(I186*H186,3)</f>
        <v>0</v>
      </c>
      <c r="R186" s="162">
        <f>ROUND(J186*H186,3)</f>
        <v>0</v>
      </c>
      <c r="T186" s="163">
        <f>S186*H186</f>
        <v>0</v>
      </c>
      <c r="U186" s="163">
        <v>0</v>
      </c>
      <c r="V186" s="163">
        <f>U186*H186</f>
        <v>0</v>
      </c>
      <c r="W186" s="163">
        <v>0</v>
      </c>
      <c r="X186" s="164">
        <f>W186*H186</f>
        <v>0</v>
      </c>
      <c r="AR186" s="165" t="s">
        <v>169</v>
      </c>
      <c r="AT186" s="165" t="s">
        <v>165</v>
      </c>
      <c r="AU186" s="165" t="s">
        <v>137</v>
      </c>
      <c r="AY186" s="16" t="s">
        <v>163</v>
      </c>
      <c r="BE186" s="166">
        <f>IF(O186="základná",K186,0)</f>
        <v>0</v>
      </c>
      <c r="BF186" s="166">
        <f>IF(O186="znížená",K186,0)</f>
        <v>0</v>
      </c>
      <c r="BG186" s="166">
        <f>IF(O186="zákl. prenesená",K186,0)</f>
        <v>0</v>
      </c>
      <c r="BH186" s="166">
        <f>IF(O186="zníž. prenesená",K186,0)</f>
        <v>0</v>
      </c>
      <c r="BI186" s="166">
        <f>IF(O186="nulová",K186,0)</f>
        <v>0</v>
      </c>
      <c r="BJ186" s="16" t="s">
        <v>137</v>
      </c>
      <c r="BK186" s="167">
        <f>ROUND(P186*H186,3)</f>
        <v>0</v>
      </c>
      <c r="BL186" s="16" t="s">
        <v>169</v>
      </c>
      <c r="BM186" s="165" t="s">
        <v>229</v>
      </c>
    </row>
    <row r="187" spans="2:65" s="12" customFormat="1" ht="10.199999999999999">
      <c r="B187" s="168"/>
      <c r="D187" s="169" t="s">
        <v>170</v>
      </c>
      <c r="E187" s="170" t="s">
        <v>1</v>
      </c>
      <c r="F187" s="171" t="s">
        <v>230</v>
      </c>
      <c r="H187" s="172">
        <v>4.8650000000000002</v>
      </c>
      <c r="I187" s="173"/>
      <c r="J187" s="173"/>
      <c r="M187" s="168"/>
      <c r="N187" s="174"/>
      <c r="X187" s="175"/>
      <c r="AT187" s="170" t="s">
        <v>170</v>
      </c>
      <c r="AU187" s="170" t="s">
        <v>137</v>
      </c>
      <c r="AV187" s="12" t="s">
        <v>137</v>
      </c>
      <c r="AW187" s="12" t="s">
        <v>5</v>
      </c>
      <c r="AX187" s="12" t="s">
        <v>77</v>
      </c>
      <c r="AY187" s="170" t="s">
        <v>163</v>
      </c>
    </row>
    <row r="188" spans="2:65" s="13" customFormat="1" ht="10.199999999999999">
      <c r="B188" s="176"/>
      <c r="D188" s="169" t="s">
        <v>170</v>
      </c>
      <c r="E188" s="177" t="s">
        <v>1</v>
      </c>
      <c r="F188" s="178" t="s">
        <v>173</v>
      </c>
      <c r="H188" s="179">
        <v>4.8650000000000002</v>
      </c>
      <c r="I188" s="180"/>
      <c r="J188" s="180"/>
      <c r="M188" s="176"/>
      <c r="N188" s="181"/>
      <c r="X188" s="182"/>
      <c r="AT188" s="177" t="s">
        <v>170</v>
      </c>
      <c r="AU188" s="177" t="s">
        <v>137</v>
      </c>
      <c r="AV188" s="13" t="s">
        <v>169</v>
      </c>
      <c r="AW188" s="13" t="s">
        <v>5</v>
      </c>
      <c r="AX188" s="13" t="s">
        <v>85</v>
      </c>
      <c r="AY188" s="177" t="s">
        <v>163</v>
      </c>
    </row>
    <row r="189" spans="2:65" s="1" customFormat="1" ht="33" customHeight="1">
      <c r="B189" s="31"/>
      <c r="C189" s="154" t="s">
        <v>231</v>
      </c>
      <c r="D189" s="154" t="s">
        <v>165</v>
      </c>
      <c r="E189" s="155" t="s">
        <v>232</v>
      </c>
      <c r="F189" s="156" t="s">
        <v>233</v>
      </c>
      <c r="G189" s="157" t="s">
        <v>234</v>
      </c>
      <c r="H189" s="158">
        <v>24</v>
      </c>
      <c r="I189" s="159"/>
      <c r="J189" s="159"/>
      <c r="K189" s="158">
        <f>ROUND(P189*H189,3)</f>
        <v>0</v>
      </c>
      <c r="L189" s="160"/>
      <c r="M189" s="31"/>
      <c r="N189" s="161" t="s">
        <v>1</v>
      </c>
      <c r="O189" s="121" t="s">
        <v>41</v>
      </c>
      <c r="P189" s="162">
        <f>I189+J189</f>
        <v>0</v>
      </c>
      <c r="Q189" s="162">
        <f>ROUND(I189*H189,3)</f>
        <v>0</v>
      </c>
      <c r="R189" s="162">
        <f>ROUND(J189*H189,3)</f>
        <v>0</v>
      </c>
      <c r="T189" s="163">
        <f>S189*H189</f>
        <v>0</v>
      </c>
      <c r="U189" s="163">
        <v>0</v>
      </c>
      <c r="V189" s="163">
        <f>U189*H189</f>
        <v>0</v>
      </c>
      <c r="W189" s="163">
        <v>0</v>
      </c>
      <c r="X189" s="164">
        <f>W189*H189</f>
        <v>0</v>
      </c>
      <c r="AR189" s="165" t="s">
        <v>169</v>
      </c>
      <c r="AT189" s="165" t="s">
        <v>165</v>
      </c>
      <c r="AU189" s="165" t="s">
        <v>137</v>
      </c>
      <c r="AY189" s="16" t="s">
        <v>163</v>
      </c>
      <c r="BE189" s="166">
        <f>IF(O189="základná",K189,0)</f>
        <v>0</v>
      </c>
      <c r="BF189" s="166">
        <f>IF(O189="znížená",K189,0)</f>
        <v>0</v>
      </c>
      <c r="BG189" s="166">
        <f>IF(O189="zákl. prenesená",K189,0)</f>
        <v>0</v>
      </c>
      <c r="BH189" s="166">
        <f>IF(O189="zníž. prenesená",K189,0)</f>
        <v>0</v>
      </c>
      <c r="BI189" s="166">
        <f>IF(O189="nulová",K189,0)</f>
        <v>0</v>
      </c>
      <c r="BJ189" s="16" t="s">
        <v>137</v>
      </c>
      <c r="BK189" s="167">
        <f>ROUND(P189*H189,3)</f>
        <v>0</v>
      </c>
      <c r="BL189" s="16" t="s">
        <v>169</v>
      </c>
      <c r="BM189" s="165" t="s">
        <v>235</v>
      </c>
    </row>
    <row r="190" spans="2:65" s="12" customFormat="1" ht="20.399999999999999">
      <c r="B190" s="168"/>
      <c r="D190" s="169" t="s">
        <v>170</v>
      </c>
      <c r="E190" s="170" t="s">
        <v>1</v>
      </c>
      <c r="F190" s="171" t="s">
        <v>236</v>
      </c>
      <c r="H190" s="172">
        <v>24</v>
      </c>
      <c r="I190" s="173"/>
      <c r="J190" s="173"/>
      <c r="M190" s="168"/>
      <c r="N190" s="174"/>
      <c r="X190" s="175"/>
      <c r="AT190" s="170" t="s">
        <v>170</v>
      </c>
      <c r="AU190" s="170" t="s">
        <v>137</v>
      </c>
      <c r="AV190" s="12" t="s">
        <v>137</v>
      </c>
      <c r="AW190" s="12" t="s">
        <v>5</v>
      </c>
      <c r="AX190" s="12" t="s">
        <v>77</v>
      </c>
      <c r="AY190" s="170" t="s">
        <v>163</v>
      </c>
    </row>
    <row r="191" spans="2:65" s="13" customFormat="1" ht="10.199999999999999">
      <c r="B191" s="176"/>
      <c r="D191" s="169" t="s">
        <v>170</v>
      </c>
      <c r="E191" s="177" t="s">
        <v>1</v>
      </c>
      <c r="F191" s="178" t="s">
        <v>173</v>
      </c>
      <c r="H191" s="179">
        <v>24</v>
      </c>
      <c r="I191" s="180"/>
      <c r="J191" s="180"/>
      <c r="M191" s="176"/>
      <c r="N191" s="181"/>
      <c r="X191" s="182"/>
      <c r="AT191" s="177" t="s">
        <v>170</v>
      </c>
      <c r="AU191" s="177" t="s">
        <v>137</v>
      </c>
      <c r="AV191" s="13" t="s">
        <v>169</v>
      </c>
      <c r="AW191" s="13" t="s">
        <v>5</v>
      </c>
      <c r="AX191" s="13" t="s">
        <v>85</v>
      </c>
      <c r="AY191" s="177" t="s">
        <v>163</v>
      </c>
    </row>
    <row r="192" spans="2:65" s="1" customFormat="1" ht="33" customHeight="1">
      <c r="B192" s="31"/>
      <c r="C192" s="154" t="s">
        <v>202</v>
      </c>
      <c r="D192" s="154" t="s">
        <v>165</v>
      </c>
      <c r="E192" s="155" t="s">
        <v>237</v>
      </c>
      <c r="F192" s="156" t="s">
        <v>238</v>
      </c>
      <c r="G192" s="157" t="s">
        <v>234</v>
      </c>
      <c r="H192" s="158">
        <v>6</v>
      </c>
      <c r="I192" s="159"/>
      <c r="J192" s="159"/>
      <c r="K192" s="158">
        <f>ROUND(P192*H192,3)</f>
        <v>0</v>
      </c>
      <c r="L192" s="160"/>
      <c r="M192" s="31"/>
      <c r="N192" s="161" t="s">
        <v>1</v>
      </c>
      <c r="O192" s="121" t="s">
        <v>41</v>
      </c>
      <c r="P192" s="162">
        <f>I192+J192</f>
        <v>0</v>
      </c>
      <c r="Q192" s="162">
        <f>ROUND(I192*H192,3)</f>
        <v>0</v>
      </c>
      <c r="R192" s="162">
        <f>ROUND(J192*H192,3)</f>
        <v>0</v>
      </c>
      <c r="T192" s="163">
        <f>S192*H192</f>
        <v>0</v>
      </c>
      <c r="U192" s="163">
        <v>0</v>
      </c>
      <c r="V192" s="163">
        <f>U192*H192</f>
        <v>0</v>
      </c>
      <c r="W192" s="163">
        <v>0</v>
      </c>
      <c r="X192" s="164">
        <f>W192*H192</f>
        <v>0</v>
      </c>
      <c r="AR192" s="165" t="s">
        <v>169</v>
      </c>
      <c r="AT192" s="165" t="s">
        <v>165</v>
      </c>
      <c r="AU192" s="165" t="s">
        <v>137</v>
      </c>
      <c r="AY192" s="16" t="s">
        <v>163</v>
      </c>
      <c r="BE192" s="166">
        <f>IF(O192="základná",K192,0)</f>
        <v>0</v>
      </c>
      <c r="BF192" s="166">
        <f>IF(O192="znížená",K192,0)</f>
        <v>0</v>
      </c>
      <c r="BG192" s="166">
        <f>IF(O192="zákl. prenesená",K192,0)</f>
        <v>0</v>
      </c>
      <c r="BH192" s="166">
        <f>IF(O192="zníž. prenesená",K192,0)</f>
        <v>0</v>
      </c>
      <c r="BI192" s="166">
        <f>IF(O192="nulová",K192,0)</f>
        <v>0</v>
      </c>
      <c r="BJ192" s="16" t="s">
        <v>137</v>
      </c>
      <c r="BK192" s="167">
        <f>ROUND(P192*H192,3)</f>
        <v>0</v>
      </c>
      <c r="BL192" s="16" t="s">
        <v>169</v>
      </c>
      <c r="BM192" s="165" t="s">
        <v>239</v>
      </c>
    </row>
    <row r="193" spans="2:65" s="12" customFormat="1" ht="10.199999999999999">
      <c r="B193" s="168"/>
      <c r="D193" s="169" t="s">
        <v>170</v>
      </c>
      <c r="E193" s="170" t="s">
        <v>1</v>
      </c>
      <c r="F193" s="171" t="s">
        <v>240</v>
      </c>
      <c r="H193" s="172">
        <v>6</v>
      </c>
      <c r="I193" s="173"/>
      <c r="J193" s="173"/>
      <c r="M193" s="168"/>
      <c r="N193" s="174"/>
      <c r="X193" s="175"/>
      <c r="AT193" s="170" t="s">
        <v>170</v>
      </c>
      <c r="AU193" s="170" t="s">
        <v>137</v>
      </c>
      <c r="AV193" s="12" t="s">
        <v>137</v>
      </c>
      <c r="AW193" s="12" t="s">
        <v>5</v>
      </c>
      <c r="AX193" s="12" t="s">
        <v>77</v>
      </c>
      <c r="AY193" s="170" t="s">
        <v>163</v>
      </c>
    </row>
    <row r="194" spans="2:65" s="13" customFormat="1" ht="10.199999999999999">
      <c r="B194" s="176"/>
      <c r="D194" s="169" t="s">
        <v>170</v>
      </c>
      <c r="E194" s="177" t="s">
        <v>1</v>
      </c>
      <c r="F194" s="178" t="s">
        <v>173</v>
      </c>
      <c r="H194" s="179">
        <v>6</v>
      </c>
      <c r="I194" s="180"/>
      <c r="J194" s="180"/>
      <c r="M194" s="176"/>
      <c r="N194" s="181"/>
      <c r="X194" s="182"/>
      <c r="AT194" s="177" t="s">
        <v>170</v>
      </c>
      <c r="AU194" s="177" t="s">
        <v>137</v>
      </c>
      <c r="AV194" s="13" t="s">
        <v>169</v>
      </c>
      <c r="AW194" s="13" t="s">
        <v>5</v>
      </c>
      <c r="AX194" s="13" t="s">
        <v>85</v>
      </c>
      <c r="AY194" s="177" t="s">
        <v>163</v>
      </c>
    </row>
    <row r="195" spans="2:65" s="1" customFormat="1" ht="37.799999999999997" customHeight="1">
      <c r="B195" s="31"/>
      <c r="C195" s="154" t="s">
        <v>241</v>
      </c>
      <c r="D195" s="154" t="s">
        <v>165</v>
      </c>
      <c r="E195" s="155" t="s">
        <v>242</v>
      </c>
      <c r="F195" s="156" t="s">
        <v>243</v>
      </c>
      <c r="G195" s="157" t="s">
        <v>234</v>
      </c>
      <c r="H195" s="158">
        <v>3</v>
      </c>
      <c r="I195" s="159"/>
      <c r="J195" s="159"/>
      <c r="K195" s="158">
        <f>ROUND(P195*H195,3)</f>
        <v>0</v>
      </c>
      <c r="L195" s="160"/>
      <c r="M195" s="31"/>
      <c r="N195" s="161" t="s">
        <v>1</v>
      </c>
      <c r="O195" s="121" t="s">
        <v>41</v>
      </c>
      <c r="P195" s="162">
        <f>I195+J195</f>
        <v>0</v>
      </c>
      <c r="Q195" s="162">
        <f>ROUND(I195*H195,3)</f>
        <v>0</v>
      </c>
      <c r="R195" s="162">
        <f>ROUND(J195*H195,3)</f>
        <v>0</v>
      </c>
      <c r="T195" s="163">
        <f>S195*H195</f>
        <v>0</v>
      </c>
      <c r="U195" s="163">
        <v>0</v>
      </c>
      <c r="V195" s="163">
        <f>U195*H195</f>
        <v>0</v>
      </c>
      <c r="W195" s="163">
        <v>0</v>
      </c>
      <c r="X195" s="164">
        <f>W195*H195</f>
        <v>0</v>
      </c>
      <c r="AR195" s="165" t="s">
        <v>169</v>
      </c>
      <c r="AT195" s="165" t="s">
        <v>165</v>
      </c>
      <c r="AU195" s="165" t="s">
        <v>137</v>
      </c>
      <c r="AY195" s="16" t="s">
        <v>163</v>
      </c>
      <c r="BE195" s="166">
        <f>IF(O195="základná",K195,0)</f>
        <v>0</v>
      </c>
      <c r="BF195" s="166">
        <f>IF(O195="znížená",K195,0)</f>
        <v>0</v>
      </c>
      <c r="BG195" s="166">
        <f>IF(O195="zákl. prenesená",K195,0)</f>
        <v>0</v>
      </c>
      <c r="BH195" s="166">
        <f>IF(O195="zníž. prenesená",K195,0)</f>
        <v>0</v>
      </c>
      <c r="BI195" s="166">
        <f>IF(O195="nulová",K195,0)</f>
        <v>0</v>
      </c>
      <c r="BJ195" s="16" t="s">
        <v>137</v>
      </c>
      <c r="BK195" s="167">
        <f>ROUND(P195*H195,3)</f>
        <v>0</v>
      </c>
      <c r="BL195" s="16" t="s">
        <v>169</v>
      </c>
      <c r="BM195" s="165" t="s">
        <v>244</v>
      </c>
    </row>
    <row r="196" spans="2:65" s="1" customFormat="1" ht="37.799999999999997" customHeight="1">
      <c r="B196" s="31"/>
      <c r="C196" s="154" t="s">
        <v>206</v>
      </c>
      <c r="D196" s="154" t="s">
        <v>165</v>
      </c>
      <c r="E196" s="155" t="s">
        <v>245</v>
      </c>
      <c r="F196" s="156" t="s">
        <v>246</v>
      </c>
      <c r="G196" s="157" t="s">
        <v>234</v>
      </c>
      <c r="H196" s="158">
        <v>1</v>
      </c>
      <c r="I196" s="159"/>
      <c r="J196" s="159"/>
      <c r="K196" s="158">
        <f>ROUND(P196*H196,3)</f>
        <v>0</v>
      </c>
      <c r="L196" s="160"/>
      <c r="M196" s="31"/>
      <c r="N196" s="161" t="s">
        <v>1</v>
      </c>
      <c r="O196" s="121" t="s">
        <v>41</v>
      </c>
      <c r="P196" s="162">
        <f>I196+J196</f>
        <v>0</v>
      </c>
      <c r="Q196" s="162">
        <f>ROUND(I196*H196,3)</f>
        <v>0</v>
      </c>
      <c r="R196" s="162">
        <f>ROUND(J196*H196,3)</f>
        <v>0</v>
      </c>
      <c r="T196" s="163">
        <f>S196*H196</f>
        <v>0</v>
      </c>
      <c r="U196" s="163">
        <v>0</v>
      </c>
      <c r="V196" s="163">
        <f>U196*H196</f>
        <v>0</v>
      </c>
      <c r="W196" s="163">
        <v>0</v>
      </c>
      <c r="X196" s="164">
        <f>W196*H196</f>
        <v>0</v>
      </c>
      <c r="AR196" s="165" t="s">
        <v>169</v>
      </c>
      <c r="AT196" s="165" t="s">
        <v>165</v>
      </c>
      <c r="AU196" s="165" t="s">
        <v>137</v>
      </c>
      <c r="AY196" s="16" t="s">
        <v>163</v>
      </c>
      <c r="BE196" s="166">
        <f>IF(O196="základná",K196,0)</f>
        <v>0</v>
      </c>
      <c r="BF196" s="166">
        <f>IF(O196="znížená",K196,0)</f>
        <v>0</v>
      </c>
      <c r="BG196" s="166">
        <f>IF(O196="zákl. prenesená",K196,0)</f>
        <v>0</v>
      </c>
      <c r="BH196" s="166">
        <f>IF(O196="zníž. prenesená",K196,0)</f>
        <v>0</v>
      </c>
      <c r="BI196" s="166">
        <f>IF(O196="nulová",K196,0)</f>
        <v>0</v>
      </c>
      <c r="BJ196" s="16" t="s">
        <v>137</v>
      </c>
      <c r="BK196" s="167">
        <f>ROUND(P196*H196,3)</f>
        <v>0</v>
      </c>
      <c r="BL196" s="16" t="s">
        <v>169</v>
      </c>
      <c r="BM196" s="165" t="s">
        <v>247</v>
      </c>
    </row>
    <row r="197" spans="2:65" s="1" customFormat="1" ht="37.799999999999997" customHeight="1">
      <c r="B197" s="31"/>
      <c r="C197" s="154" t="s">
        <v>248</v>
      </c>
      <c r="D197" s="154" t="s">
        <v>165</v>
      </c>
      <c r="E197" s="155" t="s">
        <v>249</v>
      </c>
      <c r="F197" s="156" t="s">
        <v>250</v>
      </c>
      <c r="G197" s="157" t="s">
        <v>234</v>
      </c>
      <c r="H197" s="158">
        <v>1</v>
      </c>
      <c r="I197" s="159"/>
      <c r="J197" s="159"/>
      <c r="K197" s="158">
        <f>ROUND(P197*H197,3)</f>
        <v>0</v>
      </c>
      <c r="L197" s="160"/>
      <c r="M197" s="31"/>
      <c r="N197" s="161" t="s">
        <v>1</v>
      </c>
      <c r="O197" s="121" t="s">
        <v>41</v>
      </c>
      <c r="P197" s="162">
        <f>I197+J197</f>
        <v>0</v>
      </c>
      <c r="Q197" s="162">
        <f>ROUND(I197*H197,3)</f>
        <v>0</v>
      </c>
      <c r="R197" s="162">
        <f>ROUND(J197*H197,3)</f>
        <v>0</v>
      </c>
      <c r="T197" s="163">
        <f>S197*H197</f>
        <v>0</v>
      </c>
      <c r="U197" s="163">
        <v>0</v>
      </c>
      <c r="V197" s="163">
        <f>U197*H197</f>
        <v>0</v>
      </c>
      <c r="W197" s="163">
        <v>0</v>
      </c>
      <c r="X197" s="164">
        <f>W197*H197</f>
        <v>0</v>
      </c>
      <c r="AR197" s="165" t="s">
        <v>169</v>
      </c>
      <c r="AT197" s="165" t="s">
        <v>165</v>
      </c>
      <c r="AU197" s="165" t="s">
        <v>137</v>
      </c>
      <c r="AY197" s="16" t="s">
        <v>163</v>
      </c>
      <c r="BE197" s="166">
        <f>IF(O197="základná",K197,0)</f>
        <v>0</v>
      </c>
      <c r="BF197" s="166">
        <f>IF(O197="znížená",K197,0)</f>
        <v>0</v>
      </c>
      <c r="BG197" s="166">
        <f>IF(O197="zákl. prenesená",K197,0)</f>
        <v>0</v>
      </c>
      <c r="BH197" s="166">
        <f>IF(O197="zníž. prenesená",K197,0)</f>
        <v>0</v>
      </c>
      <c r="BI197" s="166">
        <f>IF(O197="nulová",K197,0)</f>
        <v>0</v>
      </c>
      <c r="BJ197" s="16" t="s">
        <v>137</v>
      </c>
      <c r="BK197" s="167">
        <f>ROUND(P197*H197,3)</f>
        <v>0</v>
      </c>
      <c r="BL197" s="16" t="s">
        <v>169</v>
      </c>
      <c r="BM197" s="165" t="s">
        <v>251</v>
      </c>
    </row>
    <row r="198" spans="2:65" s="1" customFormat="1" ht="37.799999999999997" customHeight="1">
      <c r="B198" s="31"/>
      <c r="C198" s="154" t="s">
        <v>214</v>
      </c>
      <c r="D198" s="154" t="s">
        <v>165</v>
      </c>
      <c r="E198" s="155" t="s">
        <v>252</v>
      </c>
      <c r="F198" s="156" t="s">
        <v>253</v>
      </c>
      <c r="G198" s="157" t="s">
        <v>234</v>
      </c>
      <c r="H198" s="158">
        <v>2</v>
      </c>
      <c r="I198" s="159"/>
      <c r="J198" s="159"/>
      <c r="K198" s="158">
        <f>ROUND(P198*H198,3)</f>
        <v>0</v>
      </c>
      <c r="L198" s="160"/>
      <c r="M198" s="31"/>
      <c r="N198" s="161" t="s">
        <v>1</v>
      </c>
      <c r="O198" s="121" t="s">
        <v>41</v>
      </c>
      <c r="P198" s="162">
        <f>I198+J198</f>
        <v>0</v>
      </c>
      <c r="Q198" s="162">
        <f>ROUND(I198*H198,3)</f>
        <v>0</v>
      </c>
      <c r="R198" s="162">
        <f>ROUND(J198*H198,3)</f>
        <v>0</v>
      </c>
      <c r="T198" s="163">
        <f>S198*H198</f>
        <v>0</v>
      </c>
      <c r="U198" s="163">
        <v>0</v>
      </c>
      <c r="V198" s="163">
        <f>U198*H198</f>
        <v>0</v>
      </c>
      <c r="W198" s="163">
        <v>0</v>
      </c>
      <c r="X198" s="164">
        <f>W198*H198</f>
        <v>0</v>
      </c>
      <c r="AR198" s="165" t="s">
        <v>169</v>
      </c>
      <c r="AT198" s="165" t="s">
        <v>165</v>
      </c>
      <c r="AU198" s="165" t="s">
        <v>137</v>
      </c>
      <c r="AY198" s="16" t="s">
        <v>163</v>
      </c>
      <c r="BE198" s="166">
        <f>IF(O198="základná",K198,0)</f>
        <v>0</v>
      </c>
      <c r="BF198" s="166">
        <f>IF(O198="znížená",K198,0)</f>
        <v>0</v>
      </c>
      <c r="BG198" s="166">
        <f>IF(O198="zákl. prenesená",K198,0)</f>
        <v>0</v>
      </c>
      <c r="BH198" s="166">
        <f>IF(O198="zníž. prenesená",K198,0)</f>
        <v>0</v>
      </c>
      <c r="BI198" s="166">
        <f>IF(O198="nulová",K198,0)</f>
        <v>0</v>
      </c>
      <c r="BJ198" s="16" t="s">
        <v>137</v>
      </c>
      <c r="BK198" s="167">
        <f>ROUND(P198*H198,3)</f>
        <v>0</v>
      </c>
      <c r="BL198" s="16" t="s">
        <v>169</v>
      </c>
      <c r="BM198" s="165" t="s">
        <v>254</v>
      </c>
    </row>
    <row r="199" spans="2:65" s="1" customFormat="1" ht="16.5" customHeight="1">
      <c r="B199" s="31"/>
      <c r="C199" s="154" t="s">
        <v>255</v>
      </c>
      <c r="D199" s="154" t="s">
        <v>165</v>
      </c>
      <c r="E199" s="155" t="s">
        <v>256</v>
      </c>
      <c r="F199" s="156" t="s">
        <v>257</v>
      </c>
      <c r="G199" s="157" t="s">
        <v>168</v>
      </c>
      <c r="H199" s="158">
        <v>0.76300000000000001</v>
      </c>
      <c r="I199" s="159"/>
      <c r="J199" s="159"/>
      <c r="K199" s="158">
        <f>ROUND(P199*H199,3)</f>
        <v>0</v>
      </c>
      <c r="L199" s="160"/>
      <c r="M199" s="31"/>
      <c r="N199" s="161" t="s">
        <v>1</v>
      </c>
      <c r="O199" s="121" t="s">
        <v>41</v>
      </c>
      <c r="P199" s="162">
        <f>I199+J199</f>
        <v>0</v>
      </c>
      <c r="Q199" s="162">
        <f>ROUND(I199*H199,3)</f>
        <v>0</v>
      </c>
      <c r="R199" s="162">
        <f>ROUND(J199*H199,3)</f>
        <v>0</v>
      </c>
      <c r="T199" s="163">
        <f>S199*H199</f>
        <v>0</v>
      </c>
      <c r="U199" s="163">
        <v>0</v>
      </c>
      <c r="V199" s="163">
        <f>U199*H199</f>
        <v>0</v>
      </c>
      <c r="W199" s="163">
        <v>0</v>
      </c>
      <c r="X199" s="164">
        <f>W199*H199</f>
        <v>0</v>
      </c>
      <c r="AR199" s="165" t="s">
        <v>169</v>
      </c>
      <c r="AT199" s="165" t="s">
        <v>165</v>
      </c>
      <c r="AU199" s="165" t="s">
        <v>137</v>
      </c>
      <c r="AY199" s="16" t="s">
        <v>163</v>
      </c>
      <c r="BE199" s="166">
        <f>IF(O199="základná",K199,0)</f>
        <v>0</v>
      </c>
      <c r="BF199" s="166">
        <f>IF(O199="znížená",K199,0)</f>
        <v>0</v>
      </c>
      <c r="BG199" s="166">
        <f>IF(O199="zákl. prenesená",K199,0)</f>
        <v>0</v>
      </c>
      <c r="BH199" s="166">
        <f>IF(O199="zníž. prenesená",K199,0)</f>
        <v>0</v>
      </c>
      <c r="BI199" s="166">
        <f>IF(O199="nulová",K199,0)</f>
        <v>0</v>
      </c>
      <c r="BJ199" s="16" t="s">
        <v>137</v>
      </c>
      <c r="BK199" s="167">
        <f>ROUND(P199*H199,3)</f>
        <v>0</v>
      </c>
      <c r="BL199" s="16" t="s">
        <v>169</v>
      </c>
      <c r="BM199" s="165" t="s">
        <v>258</v>
      </c>
    </row>
    <row r="200" spans="2:65" s="12" customFormat="1" ht="10.199999999999999">
      <c r="B200" s="168"/>
      <c r="D200" s="169" t="s">
        <v>170</v>
      </c>
      <c r="E200" s="170" t="s">
        <v>1</v>
      </c>
      <c r="F200" s="171" t="s">
        <v>259</v>
      </c>
      <c r="H200" s="172">
        <v>0.76300000000000001</v>
      </c>
      <c r="I200" s="173"/>
      <c r="J200" s="173"/>
      <c r="M200" s="168"/>
      <c r="N200" s="174"/>
      <c r="X200" s="175"/>
      <c r="AT200" s="170" t="s">
        <v>170</v>
      </c>
      <c r="AU200" s="170" t="s">
        <v>137</v>
      </c>
      <c r="AV200" s="12" t="s">
        <v>137</v>
      </c>
      <c r="AW200" s="12" t="s">
        <v>5</v>
      </c>
      <c r="AX200" s="12" t="s">
        <v>77</v>
      </c>
      <c r="AY200" s="170" t="s">
        <v>163</v>
      </c>
    </row>
    <row r="201" spans="2:65" s="13" customFormat="1" ht="10.199999999999999">
      <c r="B201" s="176"/>
      <c r="D201" s="169" t="s">
        <v>170</v>
      </c>
      <c r="E201" s="177" t="s">
        <v>1</v>
      </c>
      <c r="F201" s="178" t="s">
        <v>173</v>
      </c>
      <c r="H201" s="179">
        <v>0.76300000000000001</v>
      </c>
      <c r="I201" s="180"/>
      <c r="J201" s="180"/>
      <c r="M201" s="176"/>
      <c r="N201" s="181"/>
      <c r="X201" s="182"/>
      <c r="AT201" s="177" t="s">
        <v>170</v>
      </c>
      <c r="AU201" s="177" t="s">
        <v>137</v>
      </c>
      <c r="AV201" s="13" t="s">
        <v>169</v>
      </c>
      <c r="AW201" s="13" t="s">
        <v>5</v>
      </c>
      <c r="AX201" s="13" t="s">
        <v>85</v>
      </c>
      <c r="AY201" s="177" t="s">
        <v>163</v>
      </c>
    </row>
    <row r="202" spans="2:65" s="1" customFormat="1" ht="49.05" customHeight="1">
      <c r="B202" s="31"/>
      <c r="C202" s="154" t="s">
        <v>218</v>
      </c>
      <c r="D202" s="154" t="s">
        <v>165</v>
      </c>
      <c r="E202" s="155" t="s">
        <v>260</v>
      </c>
      <c r="F202" s="156" t="s">
        <v>261</v>
      </c>
      <c r="G202" s="157" t="s">
        <v>213</v>
      </c>
      <c r="H202" s="158">
        <v>7.7430000000000003</v>
      </c>
      <c r="I202" s="159"/>
      <c r="J202" s="159"/>
      <c r="K202" s="158">
        <f>ROUND(P202*H202,3)</f>
        <v>0</v>
      </c>
      <c r="L202" s="160"/>
      <c r="M202" s="31"/>
      <c r="N202" s="161" t="s">
        <v>1</v>
      </c>
      <c r="O202" s="121" t="s">
        <v>41</v>
      </c>
      <c r="P202" s="162">
        <f>I202+J202</f>
        <v>0</v>
      </c>
      <c r="Q202" s="162">
        <f>ROUND(I202*H202,3)</f>
        <v>0</v>
      </c>
      <c r="R202" s="162">
        <f>ROUND(J202*H202,3)</f>
        <v>0</v>
      </c>
      <c r="T202" s="163">
        <f>S202*H202</f>
        <v>0</v>
      </c>
      <c r="U202" s="163">
        <v>0</v>
      </c>
      <c r="V202" s="163">
        <f>U202*H202</f>
        <v>0</v>
      </c>
      <c r="W202" s="163">
        <v>0</v>
      </c>
      <c r="X202" s="164">
        <f>W202*H202</f>
        <v>0</v>
      </c>
      <c r="AR202" s="165" t="s">
        <v>169</v>
      </c>
      <c r="AT202" s="165" t="s">
        <v>165</v>
      </c>
      <c r="AU202" s="165" t="s">
        <v>137</v>
      </c>
      <c r="AY202" s="16" t="s">
        <v>163</v>
      </c>
      <c r="BE202" s="166">
        <f>IF(O202="základná",K202,0)</f>
        <v>0</v>
      </c>
      <c r="BF202" s="166">
        <f>IF(O202="znížená",K202,0)</f>
        <v>0</v>
      </c>
      <c r="BG202" s="166">
        <f>IF(O202="zákl. prenesená",K202,0)</f>
        <v>0</v>
      </c>
      <c r="BH202" s="166">
        <f>IF(O202="zníž. prenesená",K202,0)</f>
        <v>0</v>
      </c>
      <c r="BI202" s="166">
        <f>IF(O202="nulová",K202,0)</f>
        <v>0</v>
      </c>
      <c r="BJ202" s="16" t="s">
        <v>137</v>
      </c>
      <c r="BK202" s="167">
        <f>ROUND(P202*H202,3)</f>
        <v>0</v>
      </c>
      <c r="BL202" s="16" t="s">
        <v>169</v>
      </c>
      <c r="BM202" s="165" t="s">
        <v>262</v>
      </c>
    </row>
    <row r="203" spans="2:65" s="12" customFormat="1" ht="20.399999999999999">
      <c r="B203" s="168"/>
      <c r="D203" s="169" t="s">
        <v>170</v>
      </c>
      <c r="E203" s="170" t="s">
        <v>1</v>
      </c>
      <c r="F203" s="171" t="s">
        <v>263</v>
      </c>
      <c r="H203" s="172">
        <v>7.7430000000000003</v>
      </c>
      <c r="I203" s="173"/>
      <c r="J203" s="173"/>
      <c r="M203" s="168"/>
      <c r="N203" s="174"/>
      <c r="X203" s="175"/>
      <c r="AT203" s="170" t="s">
        <v>170</v>
      </c>
      <c r="AU203" s="170" t="s">
        <v>137</v>
      </c>
      <c r="AV203" s="12" t="s">
        <v>137</v>
      </c>
      <c r="AW203" s="12" t="s">
        <v>5</v>
      </c>
      <c r="AX203" s="12" t="s">
        <v>77</v>
      </c>
      <c r="AY203" s="170" t="s">
        <v>163</v>
      </c>
    </row>
    <row r="204" spans="2:65" s="13" customFormat="1" ht="10.199999999999999">
      <c r="B204" s="176"/>
      <c r="D204" s="169" t="s">
        <v>170</v>
      </c>
      <c r="E204" s="177" t="s">
        <v>1</v>
      </c>
      <c r="F204" s="178" t="s">
        <v>173</v>
      </c>
      <c r="H204" s="179">
        <v>7.7430000000000003</v>
      </c>
      <c r="I204" s="180"/>
      <c r="J204" s="180"/>
      <c r="M204" s="176"/>
      <c r="N204" s="181"/>
      <c r="X204" s="182"/>
      <c r="AT204" s="177" t="s">
        <v>170</v>
      </c>
      <c r="AU204" s="177" t="s">
        <v>137</v>
      </c>
      <c r="AV204" s="13" t="s">
        <v>169</v>
      </c>
      <c r="AW204" s="13" t="s">
        <v>5</v>
      </c>
      <c r="AX204" s="13" t="s">
        <v>85</v>
      </c>
      <c r="AY204" s="177" t="s">
        <v>163</v>
      </c>
    </row>
    <row r="205" spans="2:65" s="1" customFormat="1" ht="49.05" customHeight="1">
      <c r="B205" s="31"/>
      <c r="C205" s="154" t="s">
        <v>264</v>
      </c>
      <c r="D205" s="154" t="s">
        <v>165</v>
      </c>
      <c r="E205" s="155" t="s">
        <v>265</v>
      </c>
      <c r="F205" s="156" t="s">
        <v>266</v>
      </c>
      <c r="G205" s="157" t="s">
        <v>213</v>
      </c>
      <c r="H205" s="158">
        <v>7.7430000000000003</v>
      </c>
      <c r="I205" s="159"/>
      <c r="J205" s="159"/>
      <c r="K205" s="158">
        <f>ROUND(P205*H205,3)</f>
        <v>0</v>
      </c>
      <c r="L205" s="160"/>
      <c r="M205" s="31"/>
      <c r="N205" s="161" t="s">
        <v>1</v>
      </c>
      <c r="O205" s="121" t="s">
        <v>41</v>
      </c>
      <c r="P205" s="162">
        <f>I205+J205</f>
        <v>0</v>
      </c>
      <c r="Q205" s="162">
        <f>ROUND(I205*H205,3)</f>
        <v>0</v>
      </c>
      <c r="R205" s="162">
        <f>ROUND(J205*H205,3)</f>
        <v>0</v>
      </c>
      <c r="T205" s="163">
        <f>S205*H205</f>
        <v>0</v>
      </c>
      <c r="U205" s="163">
        <v>0</v>
      </c>
      <c r="V205" s="163">
        <f>U205*H205</f>
        <v>0</v>
      </c>
      <c r="W205" s="163">
        <v>0</v>
      </c>
      <c r="X205" s="164">
        <f>W205*H205</f>
        <v>0</v>
      </c>
      <c r="AR205" s="165" t="s">
        <v>169</v>
      </c>
      <c r="AT205" s="165" t="s">
        <v>165</v>
      </c>
      <c r="AU205" s="165" t="s">
        <v>137</v>
      </c>
      <c r="AY205" s="16" t="s">
        <v>163</v>
      </c>
      <c r="BE205" s="166">
        <f>IF(O205="základná",K205,0)</f>
        <v>0</v>
      </c>
      <c r="BF205" s="166">
        <f>IF(O205="znížená",K205,0)</f>
        <v>0</v>
      </c>
      <c r="BG205" s="166">
        <f>IF(O205="zákl. prenesená",K205,0)</f>
        <v>0</v>
      </c>
      <c r="BH205" s="166">
        <f>IF(O205="zníž. prenesená",K205,0)</f>
        <v>0</v>
      </c>
      <c r="BI205" s="166">
        <f>IF(O205="nulová",K205,0)</f>
        <v>0</v>
      </c>
      <c r="BJ205" s="16" t="s">
        <v>137</v>
      </c>
      <c r="BK205" s="167">
        <f>ROUND(P205*H205,3)</f>
        <v>0</v>
      </c>
      <c r="BL205" s="16" t="s">
        <v>169</v>
      </c>
      <c r="BM205" s="165" t="s">
        <v>267</v>
      </c>
    </row>
    <row r="206" spans="2:65" s="1" customFormat="1" ht="21.75" customHeight="1">
      <c r="B206" s="31"/>
      <c r="C206" s="154" t="s">
        <v>224</v>
      </c>
      <c r="D206" s="154" t="s">
        <v>165</v>
      </c>
      <c r="E206" s="155" t="s">
        <v>268</v>
      </c>
      <c r="F206" s="156" t="s">
        <v>269</v>
      </c>
      <c r="G206" s="157" t="s">
        <v>195</v>
      </c>
      <c r="H206" s="158">
        <v>8.2000000000000003E-2</v>
      </c>
      <c r="I206" s="159"/>
      <c r="J206" s="159"/>
      <c r="K206" s="158">
        <f>ROUND(P206*H206,3)</f>
        <v>0</v>
      </c>
      <c r="L206" s="160"/>
      <c r="M206" s="31"/>
      <c r="N206" s="161" t="s">
        <v>1</v>
      </c>
      <c r="O206" s="121" t="s">
        <v>41</v>
      </c>
      <c r="P206" s="162">
        <f>I206+J206</f>
        <v>0</v>
      </c>
      <c r="Q206" s="162">
        <f>ROUND(I206*H206,3)</f>
        <v>0</v>
      </c>
      <c r="R206" s="162">
        <f>ROUND(J206*H206,3)</f>
        <v>0</v>
      </c>
      <c r="T206" s="163">
        <f>S206*H206</f>
        <v>0</v>
      </c>
      <c r="U206" s="163">
        <v>0</v>
      </c>
      <c r="V206" s="163">
        <f>U206*H206</f>
        <v>0</v>
      </c>
      <c r="W206" s="163">
        <v>0</v>
      </c>
      <c r="X206" s="164">
        <f>W206*H206</f>
        <v>0</v>
      </c>
      <c r="AR206" s="165" t="s">
        <v>169</v>
      </c>
      <c r="AT206" s="165" t="s">
        <v>165</v>
      </c>
      <c r="AU206" s="165" t="s">
        <v>137</v>
      </c>
      <c r="AY206" s="16" t="s">
        <v>163</v>
      </c>
      <c r="BE206" s="166">
        <f>IF(O206="základná",K206,0)</f>
        <v>0</v>
      </c>
      <c r="BF206" s="166">
        <f>IF(O206="znížená",K206,0)</f>
        <v>0</v>
      </c>
      <c r="BG206" s="166">
        <f>IF(O206="zákl. prenesená",K206,0)</f>
        <v>0</v>
      </c>
      <c r="BH206" s="166">
        <f>IF(O206="zníž. prenesená",K206,0)</f>
        <v>0</v>
      </c>
      <c r="BI206" s="166">
        <f>IF(O206="nulová",K206,0)</f>
        <v>0</v>
      </c>
      <c r="BJ206" s="16" t="s">
        <v>137</v>
      </c>
      <c r="BK206" s="167">
        <f>ROUND(P206*H206,3)</f>
        <v>0</v>
      </c>
      <c r="BL206" s="16" t="s">
        <v>169</v>
      </c>
      <c r="BM206" s="165" t="s">
        <v>270</v>
      </c>
    </row>
    <row r="207" spans="2:65" s="12" customFormat="1" ht="10.199999999999999">
      <c r="B207" s="168"/>
      <c r="D207" s="169" t="s">
        <v>170</v>
      </c>
      <c r="E207" s="170" t="s">
        <v>1</v>
      </c>
      <c r="F207" s="171" t="s">
        <v>271</v>
      </c>
      <c r="H207" s="172">
        <v>8.2000000000000003E-2</v>
      </c>
      <c r="I207" s="173"/>
      <c r="J207" s="173"/>
      <c r="M207" s="168"/>
      <c r="N207" s="174"/>
      <c r="X207" s="175"/>
      <c r="AT207" s="170" t="s">
        <v>170</v>
      </c>
      <c r="AU207" s="170" t="s">
        <v>137</v>
      </c>
      <c r="AV207" s="12" t="s">
        <v>137</v>
      </c>
      <c r="AW207" s="12" t="s">
        <v>5</v>
      </c>
      <c r="AX207" s="12" t="s">
        <v>77</v>
      </c>
      <c r="AY207" s="170" t="s">
        <v>163</v>
      </c>
    </row>
    <row r="208" spans="2:65" s="13" customFormat="1" ht="10.199999999999999">
      <c r="B208" s="176"/>
      <c r="D208" s="169" t="s">
        <v>170</v>
      </c>
      <c r="E208" s="177" t="s">
        <v>1</v>
      </c>
      <c r="F208" s="178" t="s">
        <v>173</v>
      </c>
      <c r="H208" s="179">
        <v>8.2000000000000003E-2</v>
      </c>
      <c r="I208" s="180"/>
      <c r="J208" s="180"/>
      <c r="M208" s="176"/>
      <c r="N208" s="181"/>
      <c r="X208" s="182"/>
      <c r="AT208" s="177" t="s">
        <v>170</v>
      </c>
      <c r="AU208" s="177" t="s">
        <v>137</v>
      </c>
      <c r="AV208" s="13" t="s">
        <v>169</v>
      </c>
      <c r="AW208" s="13" t="s">
        <v>5</v>
      </c>
      <c r="AX208" s="13" t="s">
        <v>85</v>
      </c>
      <c r="AY208" s="177" t="s">
        <v>163</v>
      </c>
    </row>
    <row r="209" spans="2:65" s="1" customFormat="1" ht="21.75" customHeight="1">
      <c r="B209" s="31"/>
      <c r="C209" s="154" t="s">
        <v>8</v>
      </c>
      <c r="D209" s="154" t="s">
        <v>165</v>
      </c>
      <c r="E209" s="155" t="s">
        <v>272</v>
      </c>
      <c r="F209" s="156" t="s">
        <v>273</v>
      </c>
      <c r="G209" s="157" t="s">
        <v>168</v>
      </c>
      <c r="H209" s="158">
        <v>10.987</v>
      </c>
      <c r="I209" s="159"/>
      <c r="J209" s="159"/>
      <c r="K209" s="158">
        <f>ROUND(P209*H209,3)</f>
        <v>0</v>
      </c>
      <c r="L209" s="160"/>
      <c r="M209" s="31"/>
      <c r="N209" s="161" t="s">
        <v>1</v>
      </c>
      <c r="O209" s="121" t="s">
        <v>41</v>
      </c>
      <c r="P209" s="162">
        <f>I209+J209</f>
        <v>0</v>
      </c>
      <c r="Q209" s="162">
        <f>ROUND(I209*H209,3)</f>
        <v>0</v>
      </c>
      <c r="R209" s="162">
        <f>ROUND(J209*H209,3)</f>
        <v>0</v>
      </c>
      <c r="T209" s="163">
        <f>S209*H209</f>
        <v>0</v>
      </c>
      <c r="U209" s="163">
        <v>0</v>
      </c>
      <c r="V209" s="163">
        <f>U209*H209</f>
        <v>0</v>
      </c>
      <c r="W209" s="163">
        <v>0</v>
      </c>
      <c r="X209" s="164">
        <f>W209*H209</f>
        <v>0</v>
      </c>
      <c r="AR209" s="165" t="s">
        <v>169</v>
      </c>
      <c r="AT209" s="165" t="s">
        <v>165</v>
      </c>
      <c r="AU209" s="165" t="s">
        <v>137</v>
      </c>
      <c r="AY209" s="16" t="s">
        <v>163</v>
      </c>
      <c r="BE209" s="166">
        <f>IF(O209="základná",K209,0)</f>
        <v>0</v>
      </c>
      <c r="BF209" s="166">
        <f>IF(O209="znížená",K209,0)</f>
        <v>0</v>
      </c>
      <c r="BG209" s="166">
        <f>IF(O209="zákl. prenesená",K209,0)</f>
        <v>0</v>
      </c>
      <c r="BH209" s="166">
        <f>IF(O209="zníž. prenesená",K209,0)</f>
        <v>0</v>
      </c>
      <c r="BI209" s="166">
        <f>IF(O209="nulová",K209,0)</f>
        <v>0</v>
      </c>
      <c r="BJ209" s="16" t="s">
        <v>137</v>
      </c>
      <c r="BK209" s="167">
        <f>ROUND(P209*H209,3)</f>
        <v>0</v>
      </c>
      <c r="BL209" s="16" t="s">
        <v>169</v>
      </c>
      <c r="BM209" s="165" t="s">
        <v>274</v>
      </c>
    </row>
    <row r="210" spans="2:65" s="12" customFormat="1" ht="10.199999999999999">
      <c r="B210" s="168"/>
      <c r="D210" s="169" t="s">
        <v>170</v>
      </c>
      <c r="E210" s="170" t="s">
        <v>1</v>
      </c>
      <c r="F210" s="171" t="s">
        <v>275</v>
      </c>
      <c r="H210" s="172">
        <v>12.135999999999999</v>
      </c>
      <c r="I210" s="173"/>
      <c r="J210" s="173"/>
      <c r="M210" s="168"/>
      <c r="N210" s="174"/>
      <c r="X210" s="175"/>
      <c r="AT210" s="170" t="s">
        <v>170</v>
      </c>
      <c r="AU210" s="170" t="s">
        <v>137</v>
      </c>
      <c r="AV210" s="12" t="s">
        <v>137</v>
      </c>
      <c r="AW210" s="12" t="s">
        <v>5</v>
      </c>
      <c r="AX210" s="12" t="s">
        <v>77</v>
      </c>
      <c r="AY210" s="170" t="s">
        <v>163</v>
      </c>
    </row>
    <row r="211" spans="2:65" s="12" customFormat="1" ht="10.199999999999999">
      <c r="B211" s="168"/>
      <c r="D211" s="169" t="s">
        <v>170</v>
      </c>
      <c r="E211" s="170" t="s">
        <v>1</v>
      </c>
      <c r="F211" s="171" t="s">
        <v>276</v>
      </c>
      <c r="H211" s="172">
        <v>-1.149</v>
      </c>
      <c r="I211" s="173"/>
      <c r="J211" s="173"/>
      <c r="M211" s="168"/>
      <c r="N211" s="174"/>
      <c r="X211" s="175"/>
      <c r="AT211" s="170" t="s">
        <v>170</v>
      </c>
      <c r="AU211" s="170" t="s">
        <v>137</v>
      </c>
      <c r="AV211" s="12" t="s">
        <v>137</v>
      </c>
      <c r="AW211" s="12" t="s">
        <v>5</v>
      </c>
      <c r="AX211" s="12" t="s">
        <v>77</v>
      </c>
      <c r="AY211" s="170" t="s">
        <v>163</v>
      </c>
    </row>
    <row r="212" spans="2:65" s="14" customFormat="1" ht="20.399999999999999">
      <c r="B212" s="183"/>
      <c r="D212" s="169" t="s">
        <v>170</v>
      </c>
      <c r="E212" s="184" t="s">
        <v>1</v>
      </c>
      <c r="F212" s="185" t="s">
        <v>277</v>
      </c>
      <c r="H212" s="184" t="s">
        <v>1</v>
      </c>
      <c r="I212" s="186"/>
      <c r="J212" s="186"/>
      <c r="M212" s="183"/>
      <c r="N212" s="187"/>
      <c r="X212" s="188"/>
      <c r="AT212" s="184" t="s">
        <v>170</v>
      </c>
      <c r="AU212" s="184" t="s">
        <v>137</v>
      </c>
      <c r="AV212" s="14" t="s">
        <v>85</v>
      </c>
      <c r="AW212" s="14" t="s">
        <v>5</v>
      </c>
      <c r="AX212" s="14" t="s">
        <v>77</v>
      </c>
      <c r="AY212" s="184" t="s">
        <v>163</v>
      </c>
    </row>
    <row r="213" spans="2:65" s="13" customFormat="1" ht="10.199999999999999">
      <c r="B213" s="176"/>
      <c r="D213" s="169" t="s">
        <v>170</v>
      </c>
      <c r="E213" s="177" t="s">
        <v>1</v>
      </c>
      <c r="F213" s="178" t="s">
        <v>173</v>
      </c>
      <c r="H213" s="179">
        <v>10.987</v>
      </c>
      <c r="I213" s="180"/>
      <c r="J213" s="180"/>
      <c r="M213" s="176"/>
      <c r="N213" s="181"/>
      <c r="X213" s="182"/>
      <c r="AT213" s="177" t="s">
        <v>170</v>
      </c>
      <c r="AU213" s="177" t="s">
        <v>137</v>
      </c>
      <c r="AV213" s="13" t="s">
        <v>169</v>
      </c>
      <c r="AW213" s="13" t="s">
        <v>5</v>
      </c>
      <c r="AX213" s="13" t="s">
        <v>85</v>
      </c>
      <c r="AY213" s="177" t="s">
        <v>163</v>
      </c>
    </row>
    <row r="214" spans="2:65" s="1" customFormat="1" ht="66.75" customHeight="1">
      <c r="B214" s="31"/>
      <c r="C214" s="154" t="s">
        <v>229</v>
      </c>
      <c r="D214" s="154" t="s">
        <v>165</v>
      </c>
      <c r="E214" s="155" t="s">
        <v>278</v>
      </c>
      <c r="F214" s="156" t="s">
        <v>279</v>
      </c>
      <c r="G214" s="157" t="s">
        <v>213</v>
      </c>
      <c r="H214" s="158">
        <v>111.221</v>
      </c>
      <c r="I214" s="159"/>
      <c r="J214" s="159"/>
      <c r="K214" s="158">
        <f>ROUND(P214*H214,3)</f>
        <v>0</v>
      </c>
      <c r="L214" s="160"/>
      <c r="M214" s="31"/>
      <c r="N214" s="161" t="s">
        <v>1</v>
      </c>
      <c r="O214" s="121" t="s">
        <v>41</v>
      </c>
      <c r="P214" s="162">
        <f>I214+J214</f>
        <v>0</v>
      </c>
      <c r="Q214" s="162">
        <f>ROUND(I214*H214,3)</f>
        <v>0</v>
      </c>
      <c r="R214" s="162">
        <f>ROUND(J214*H214,3)</f>
        <v>0</v>
      </c>
      <c r="T214" s="163">
        <f>S214*H214</f>
        <v>0</v>
      </c>
      <c r="U214" s="163">
        <v>0</v>
      </c>
      <c r="V214" s="163">
        <f>U214*H214</f>
        <v>0</v>
      </c>
      <c r="W214" s="163">
        <v>0</v>
      </c>
      <c r="X214" s="164">
        <f>W214*H214</f>
        <v>0</v>
      </c>
      <c r="AR214" s="165" t="s">
        <v>169</v>
      </c>
      <c r="AT214" s="165" t="s">
        <v>165</v>
      </c>
      <c r="AU214" s="165" t="s">
        <v>137</v>
      </c>
      <c r="AY214" s="16" t="s">
        <v>163</v>
      </c>
      <c r="BE214" s="166">
        <f>IF(O214="základná",K214,0)</f>
        <v>0</v>
      </c>
      <c r="BF214" s="166">
        <f>IF(O214="znížená",K214,0)</f>
        <v>0</v>
      </c>
      <c r="BG214" s="166">
        <f>IF(O214="zákl. prenesená",K214,0)</f>
        <v>0</v>
      </c>
      <c r="BH214" s="166">
        <f>IF(O214="zníž. prenesená",K214,0)</f>
        <v>0</v>
      </c>
      <c r="BI214" s="166">
        <f>IF(O214="nulová",K214,0)</f>
        <v>0</v>
      </c>
      <c r="BJ214" s="16" t="s">
        <v>137</v>
      </c>
      <c r="BK214" s="167">
        <f>ROUND(P214*H214,3)</f>
        <v>0</v>
      </c>
      <c r="BL214" s="16" t="s">
        <v>169</v>
      </c>
      <c r="BM214" s="165" t="s">
        <v>280</v>
      </c>
    </row>
    <row r="215" spans="2:65" s="12" customFormat="1" ht="20.399999999999999">
      <c r="B215" s="168"/>
      <c r="D215" s="169" t="s">
        <v>170</v>
      </c>
      <c r="E215" s="170" t="s">
        <v>1</v>
      </c>
      <c r="F215" s="171" t="s">
        <v>281</v>
      </c>
      <c r="H215" s="172">
        <v>108.389</v>
      </c>
      <c r="I215" s="173"/>
      <c r="J215" s="173"/>
      <c r="M215" s="168"/>
      <c r="N215" s="174"/>
      <c r="X215" s="175"/>
      <c r="AT215" s="170" t="s">
        <v>170</v>
      </c>
      <c r="AU215" s="170" t="s">
        <v>137</v>
      </c>
      <c r="AV215" s="12" t="s">
        <v>137</v>
      </c>
      <c r="AW215" s="12" t="s">
        <v>5</v>
      </c>
      <c r="AX215" s="12" t="s">
        <v>77</v>
      </c>
      <c r="AY215" s="170" t="s">
        <v>163</v>
      </c>
    </row>
    <row r="216" spans="2:65" s="12" customFormat="1" ht="20.399999999999999">
      <c r="B216" s="168"/>
      <c r="D216" s="169" t="s">
        <v>170</v>
      </c>
      <c r="E216" s="170" t="s">
        <v>1</v>
      </c>
      <c r="F216" s="171" t="s">
        <v>282</v>
      </c>
      <c r="H216" s="172">
        <v>2.8319999999999999</v>
      </c>
      <c r="I216" s="173"/>
      <c r="J216" s="173"/>
      <c r="M216" s="168"/>
      <c r="N216" s="174"/>
      <c r="X216" s="175"/>
      <c r="AT216" s="170" t="s">
        <v>170</v>
      </c>
      <c r="AU216" s="170" t="s">
        <v>137</v>
      </c>
      <c r="AV216" s="12" t="s">
        <v>137</v>
      </c>
      <c r="AW216" s="12" t="s">
        <v>5</v>
      </c>
      <c r="AX216" s="12" t="s">
        <v>77</v>
      </c>
      <c r="AY216" s="170" t="s">
        <v>163</v>
      </c>
    </row>
    <row r="217" spans="2:65" s="13" customFormat="1" ht="10.199999999999999">
      <c r="B217" s="176"/>
      <c r="D217" s="169" t="s">
        <v>170</v>
      </c>
      <c r="E217" s="177" t="s">
        <v>1</v>
      </c>
      <c r="F217" s="178" t="s">
        <v>173</v>
      </c>
      <c r="H217" s="179">
        <v>111.221</v>
      </c>
      <c r="I217" s="180"/>
      <c r="J217" s="180"/>
      <c r="M217" s="176"/>
      <c r="N217" s="181"/>
      <c r="X217" s="182"/>
      <c r="AT217" s="177" t="s">
        <v>170</v>
      </c>
      <c r="AU217" s="177" t="s">
        <v>137</v>
      </c>
      <c r="AV217" s="13" t="s">
        <v>169</v>
      </c>
      <c r="AW217" s="13" t="s">
        <v>5</v>
      </c>
      <c r="AX217" s="13" t="s">
        <v>85</v>
      </c>
      <c r="AY217" s="177" t="s">
        <v>163</v>
      </c>
    </row>
    <row r="218" spans="2:65" s="1" customFormat="1" ht="66.75" customHeight="1">
      <c r="B218" s="31"/>
      <c r="C218" s="154" t="s">
        <v>283</v>
      </c>
      <c r="D218" s="154" t="s">
        <v>165</v>
      </c>
      <c r="E218" s="155" t="s">
        <v>284</v>
      </c>
      <c r="F218" s="156" t="s">
        <v>285</v>
      </c>
      <c r="G218" s="157" t="s">
        <v>213</v>
      </c>
      <c r="H218" s="158">
        <v>111.221</v>
      </c>
      <c r="I218" s="159"/>
      <c r="J218" s="159"/>
      <c r="K218" s="158">
        <f>ROUND(P218*H218,3)</f>
        <v>0</v>
      </c>
      <c r="L218" s="160"/>
      <c r="M218" s="31"/>
      <c r="N218" s="161" t="s">
        <v>1</v>
      </c>
      <c r="O218" s="121" t="s">
        <v>41</v>
      </c>
      <c r="P218" s="162">
        <f>I218+J218</f>
        <v>0</v>
      </c>
      <c r="Q218" s="162">
        <f>ROUND(I218*H218,3)</f>
        <v>0</v>
      </c>
      <c r="R218" s="162">
        <f>ROUND(J218*H218,3)</f>
        <v>0</v>
      </c>
      <c r="T218" s="163">
        <f>S218*H218</f>
        <v>0</v>
      </c>
      <c r="U218" s="163">
        <v>0</v>
      </c>
      <c r="V218" s="163">
        <f>U218*H218</f>
        <v>0</v>
      </c>
      <c r="W218" s="163">
        <v>0</v>
      </c>
      <c r="X218" s="164">
        <f>W218*H218</f>
        <v>0</v>
      </c>
      <c r="AR218" s="165" t="s">
        <v>169</v>
      </c>
      <c r="AT218" s="165" t="s">
        <v>165</v>
      </c>
      <c r="AU218" s="165" t="s">
        <v>137</v>
      </c>
      <c r="AY218" s="16" t="s">
        <v>163</v>
      </c>
      <c r="BE218" s="166">
        <f>IF(O218="základná",K218,0)</f>
        <v>0</v>
      </c>
      <c r="BF218" s="166">
        <f>IF(O218="znížená",K218,0)</f>
        <v>0</v>
      </c>
      <c r="BG218" s="166">
        <f>IF(O218="zákl. prenesená",K218,0)</f>
        <v>0</v>
      </c>
      <c r="BH218" s="166">
        <f>IF(O218="zníž. prenesená",K218,0)</f>
        <v>0</v>
      </c>
      <c r="BI218" s="166">
        <f>IF(O218="nulová",K218,0)</f>
        <v>0</v>
      </c>
      <c r="BJ218" s="16" t="s">
        <v>137</v>
      </c>
      <c r="BK218" s="167">
        <f>ROUND(P218*H218,3)</f>
        <v>0</v>
      </c>
      <c r="BL218" s="16" t="s">
        <v>169</v>
      </c>
      <c r="BM218" s="165" t="s">
        <v>286</v>
      </c>
    </row>
    <row r="219" spans="2:65" s="1" customFormat="1" ht="37.799999999999997" customHeight="1">
      <c r="B219" s="31"/>
      <c r="C219" s="154" t="s">
        <v>235</v>
      </c>
      <c r="D219" s="154" t="s">
        <v>165</v>
      </c>
      <c r="E219" s="155" t="s">
        <v>287</v>
      </c>
      <c r="F219" s="156" t="s">
        <v>288</v>
      </c>
      <c r="G219" s="157" t="s">
        <v>195</v>
      </c>
      <c r="H219" s="158">
        <v>0.439</v>
      </c>
      <c r="I219" s="159"/>
      <c r="J219" s="159"/>
      <c r="K219" s="158">
        <f>ROUND(P219*H219,3)</f>
        <v>0</v>
      </c>
      <c r="L219" s="160"/>
      <c r="M219" s="31"/>
      <c r="N219" s="161" t="s">
        <v>1</v>
      </c>
      <c r="O219" s="121" t="s">
        <v>41</v>
      </c>
      <c r="P219" s="162">
        <f>I219+J219</f>
        <v>0</v>
      </c>
      <c r="Q219" s="162">
        <f>ROUND(I219*H219,3)</f>
        <v>0</v>
      </c>
      <c r="R219" s="162">
        <f>ROUND(J219*H219,3)</f>
        <v>0</v>
      </c>
      <c r="T219" s="163">
        <f>S219*H219</f>
        <v>0</v>
      </c>
      <c r="U219" s="163">
        <v>0</v>
      </c>
      <c r="V219" s="163">
        <f>U219*H219</f>
        <v>0</v>
      </c>
      <c r="W219" s="163">
        <v>0</v>
      </c>
      <c r="X219" s="164">
        <f>W219*H219</f>
        <v>0</v>
      </c>
      <c r="AR219" s="165" t="s">
        <v>169</v>
      </c>
      <c r="AT219" s="165" t="s">
        <v>165</v>
      </c>
      <c r="AU219" s="165" t="s">
        <v>137</v>
      </c>
      <c r="AY219" s="16" t="s">
        <v>163</v>
      </c>
      <c r="BE219" s="166">
        <f>IF(O219="základná",K219,0)</f>
        <v>0</v>
      </c>
      <c r="BF219" s="166">
        <f>IF(O219="znížená",K219,0)</f>
        <v>0</v>
      </c>
      <c r="BG219" s="166">
        <f>IF(O219="zákl. prenesená",K219,0)</f>
        <v>0</v>
      </c>
      <c r="BH219" s="166">
        <f>IF(O219="zníž. prenesená",K219,0)</f>
        <v>0</v>
      </c>
      <c r="BI219" s="166">
        <f>IF(O219="nulová",K219,0)</f>
        <v>0</v>
      </c>
      <c r="BJ219" s="16" t="s">
        <v>137</v>
      </c>
      <c r="BK219" s="167">
        <f>ROUND(P219*H219,3)</f>
        <v>0</v>
      </c>
      <c r="BL219" s="16" t="s">
        <v>169</v>
      </c>
      <c r="BM219" s="165" t="s">
        <v>289</v>
      </c>
    </row>
    <row r="220" spans="2:65" s="12" customFormat="1" ht="20.399999999999999">
      <c r="B220" s="168"/>
      <c r="D220" s="169" t="s">
        <v>170</v>
      </c>
      <c r="E220" s="170" t="s">
        <v>1</v>
      </c>
      <c r="F220" s="171" t="s">
        <v>290</v>
      </c>
      <c r="H220" s="172">
        <v>0.439</v>
      </c>
      <c r="I220" s="173"/>
      <c r="J220" s="173"/>
      <c r="M220" s="168"/>
      <c r="N220" s="174"/>
      <c r="X220" s="175"/>
      <c r="AT220" s="170" t="s">
        <v>170</v>
      </c>
      <c r="AU220" s="170" t="s">
        <v>137</v>
      </c>
      <c r="AV220" s="12" t="s">
        <v>137</v>
      </c>
      <c r="AW220" s="12" t="s">
        <v>5</v>
      </c>
      <c r="AX220" s="12" t="s">
        <v>77</v>
      </c>
      <c r="AY220" s="170" t="s">
        <v>163</v>
      </c>
    </row>
    <row r="221" spans="2:65" s="14" customFormat="1" ht="30.6">
      <c r="B221" s="183"/>
      <c r="D221" s="169" t="s">
        <v>170</v>
      </c>
      <c r="E221" s="184" t="s">
        <v>1</v>
      </c>
      <c r="F221" s="185" t="s">
        <v>291</v>
      </c>
      <c r="H221" s="184" t="s">
        <v>1</v>
      </c>
      <c r="I221" s="186"/>
      <c r="J221" s="186"/>
      <c r="M221" s="183"/>
      <c r="N221" s="187"/>
      <c r="X221" s="188"/>
      <c r="AT221" s="184" t="s">
        <v>170</v>
      </c>
      <c r="AU221" s="184" t="s">
        <v>137</v>
      </c>
      <c r="AV221" s="14" t="s">
        <v>85</v>
      </c>
      <c r="AW221" s="14" t="s">
        <v>5</v>
      </c>
      <c r="AX221" s="14" t="s">
        <v>77</v>
      </c>
      <c r="AY221" s="184" t="s">
        <v>163</v>
      </c>
    </row>
    <row r="222" spans="2:65" s="13" customFormat="1" ht="10.199999999999999">
      <c r="B222" s="176"/>
      <c r="D222" s="169" t="s">
        <v>170</v>
      </c>
      <c r="E222" s="177" t="s">
        <v>1</v>
      </c>
      <c r="F222" s="178" t="s">
        <v>173</v>
      </c>
      <c r="H222" s="179">
        <v>0.439</v>
      </c>
      <c r="I222" s="180"/>
      <c r="J222" s="180"/>
      <c r="M222" s="176"/>
      <c r="N222" s="181"/>
      <c r="X222" s="182"/>
      <c r="AT222" s="177" t="s">
        <v>170</v>
      </c>
      <c r="AU222" s="177" t="s">
        <v>137</v>
      </c>
      <c r="AV222" s="13" t="s">
        <v>169</v>
      </c>
      <c r="AW222" s="13" t="s">
        <v>5</v>
      </c>
      <c r="AX222" s="13" t="s">
        <v>85</v>
      </c>
      <c r="AY222" s="177" t="s">
        <v>163</v>
      </c>
    </row>
    <row r="223" spans="2:65" s="1" customFormat="1" ht="37.799999999999997" customHeight="1">
      <c r="B223" s="31"/>
      <c r="C223" s="154" t="s">
        <v>292</v>
      </c>
      <c r="D223" s="154" t="s">
        <v>165</v>
      </c>
      <c r="E223" s="155" t="s">
        <v>293</v>
      </c>
      <c r="F223" s="156" t="s">
        <v>294</v>
      </c>
      <c r="G223" s="157" t="s">
        <v>213</v>
      </c>
      <c r="H223" s="158">
        <v>8.6379999999999999</v>
      </c>
      <c r="I223" s="159"/>
      <c r="J223" s="159"/>
      <c r="K223" s="158">
        <f>ROUND(P223*H223,3)</f>
        <v>0</v>
      </c>
      <c r="L223" s="160"/>
      <c r="M223" s="31"/>
      <c r="N223" s="161" t="s">
        <v>1</v>
      </c>
      <c r="O223" s="121" t="s">
        <v>41</v>
      </c>
      <c r="P223" s="162">
        <f>I223+J223</f>
        <v>0</v>
      </c>
      <c r="Q223" s="162">
        <f>ROUND(I223*H223,3)</f>
        <v>0</v>
      </c>
      <c r="R223" s="162">
        <f>ROUND(J223*H223,3)</f>
        <v>0</v>
      </c>
      <c r="T223" s="163">
        <f>S223*H223</f>
        <v>0</v>
      </c>
      <c r="U223" s="163">
        <v>0</v>
      </c>
      <c r="V223" s="163">
        <f>U223*H223</f>
        <v>0</v>
      </c>
      <c r="W223" s="163">
        <v>0</v>
      </c>
      <c r="X223" s="164">
        <f>W223*H223</f>
        <v>0</v>
      </c>
      <c r="AR223" s="165" t="s">
        <v>169</v>
      </c>
      <c r="AT223" s="165" t="s">
        <v>165</v>
      </c>
      <c r="AU223" s="165" t="s">
        <v>137</v>
      </c>
      <c r="AY223" s="16" t="s">
        <v>163</v>
      </c>
      <c r="BE223" s="166">
        <f>IF(O223="základná",K223,0)</f>
        <v>0</v>
      </c>
      <c r="BF223" s="166">
        <f>IF(O223="znížená",K223,0)</f>
        <v>0</v>
      </c>
      <c r="BG223" s="166">
        <f>IF(O223="zákl. prenesená",K223,0)</f>
        <v>0</v>
      </c>
      <c r="BH223" s="166">
        <f>IF(O223="zníž. prenesená",K223,0)</f>
        <v>0</v>
      </c>
      <c r="BI223" s="166">
        <f>IF(O223="nulová",K223,0)</f>
        <v>0</v>
      </c>
      <c r="BJ223" s="16" t="s">
        <v>137</v>
      </c>
      <c r="BK223" s="167">
        <f>ROUND(P223*H223,3)</f>
        <v>0</v>
      </c>
      <c r="BL223" s="16" t="s">
        <v>169</v>
      </c>
      <c r="BM223" s="165" t="s">
        <v>295</v>
      </c>
    </row>
    <row r="224" spans="2:65" s="12" customFormat="1" ht="10.199999999999999">
      <c r="B224" s="168"/>
      <c r="D224" s="169" t="s">
        <v>170</v>
      </c>
      <c r="E224" s="170" t="s">
        <v>1</v>
      </c>
      <c r="F224" s="171" t="s">
        <v>296</v>
      </c>
      <c r="H224" s="172">
        <v>8.6379999999999999</v>
      </c>
      <c r="I224" s="173"/>
      <c r="J224" s="173"/>
      <c r="M224" s="168"/>
      <c r="N224" s="174"/>
      <c r="X224" s="175"/>
      <c r="AT224" s="170" t="s">
        <v>170</v>
      </c>
      <c r="AU224" s="170" t="s">
        <v>137</v>
      </c>
      <c r="AV224" s="12" t="s">
        <v>137</v>
      </c>
      <c r="AW224" s="12" t="s">
        <v>5</v>
      </c>
      <c r="AX224" s="12" t="s">
        <v>77</v>
      </c>
      <c r="AY224" s="170" t="s">
        <v>163</v>
      </c>
    </row>
    <row r="225" spans="2:65" s="13" customFormat="1" ht="10.199999999999999">
      <c r="B225" s="176"/>
      <c r="D225" s="169" t="s">
        <v>170</v>
      </c>
      <c r="E225" s="177" t="s">
        <v>1</v>
      </c>
      <c r="F225" s="178" t="s">
        <v>173</v>
      </c>
      <c r="H225" s="179">
        <v>8.6379999999999999</v>
      </c>
      <c r="I225" s="180"/>
      <c r="J225" s="180"/>
      <c r="M225" s="176"/>
      <c r="N225" s="181"/>
      <c r="X225" s="182"/>
      <c r="AT225" s="177" t="s">
        <v>170</v>
      </c>
      <c r="AU225" s="177" t="s">
        <v>137</v>
      </c>
      <c r="AV225" s="13" t="s">
        <v>169</v>
      </c>
      <c r="AW225" s="13" t="s">
        <v>5</v>
      </c>
      <c r="AX225" s="13" t="s">
        <v>85</v>
      </c>
      <c r="AY225" s="177" t="s">
        <v>163</v>
      </c>
    </row>
    <row r="226" spans="2:65" s="1" customFormat="1" ht="37.799999999999997" customHeight="1">
      <c r="B226" s="31"/>
      <c r="C226" s="154" t="s">
        <v>239</v>
      </c>
      <c r="D226" s="154" t="s">
        <v>165</v>
      </c>
      <c r="E226" s="155" t="s">
        <v>297</v>
      </c>
      <c r="F226" s="156" t="s">
        <v>298</v>
      </c>
      <c r="G226" s="157" t="s">
        <v>213</v>
      </c>
      <c r="H226" s="158">
        <v>83.664000000000001</v>
      </c>
      <c r="I226" s="159"/>
      <c r="J226" s="159"/>
      <c r="K226" s="158">
        <f>ROUND(P226*H226,3)</f>
        <v>0</v>
      </c>
      <c r="L226" s="160"/>
      <c r="M226" s="31"/>
      <c r="N226" s="161" t="s">
        <v>1</v>
      </c>
      <c r="O226" s="121" t="s">
        <v>41</v>
      </c>
      <c r="P226" s="162">
        <f>I226+J226</f>
        <v>0</v>
      </c>
      <c r="Q226" s="162">
        <f>ROUND(I226*H226,3)</f>
        <v>0</v>
      </c>
      <c r="R226" s="162">
        <f>ROUND(J226*H226,3)</f>
        <v>0</v>
      </c>
      <c r="T226" s="163">
        <f>S226*H226</f>
        <v>0</v>
      </c>
      <c r="U226" s="163">
        <v>0</v>
      </c>
      <c r="V226" s="163">
        <f>U226*H226</f>
        <v>0</v>
      </c>
      <c r="W226" s="163">
        <v>0</v>
      </c>
      <c r="X226" s="164">
        <f>W226*H226</f>
        <v>0</v>
      </c>
      <c r="AR226" s="165" t="s">
        <v>169</v>
      </c>
      <c r="AT226" s="165" t="s">
        <v>165</v>
      </c>
      <c r="AU226" s="165" t="s">
        <v>137</v>
      </c>
      <c r="AY226" s="16" t="s">
        <v>163</v>
      </c>
      <c r="BE226" s="166">
        <f>IF(O226="základná",K226,0)</f>
        <v>0</v>
      </c>
      <c r="BF226" s="166">
        <f>IF(O226="znížená",K226,0)</f>
        <v>0</v>
      </c>
      <c r="BG226" s="166">
        <f>IF(O226="zákl. prenesená",K226,0)</f>
        <v>0</v>
      </c>
      <c r="BH226" s="166">
        <f>IF(O226="zníž. prenesená",K226,0)</f>
        <v>0</v>
      </c>
      <c r="BI226" s="166">
        <f>IF(O226="nulová",K226,0)</f>
        <v>0</v>
      </c>
      <c r="BJ226" s="16" t="s">
        <v>137</v>
      </c>
      <c r="BK226" s="167">
        <f>ROUND(P226*H226,3)</f>
        <v>0</v>
      </c>
      <c r="BL226" s="16" t="s">
        <v>169</v>
      </c>
      <c r="BM226" s="165" t="s">
        <v>299</v>
      </c>
    </row>
    <row r="227" spans="2:65" s="12" customFormat="1" ht="30.6">
      <c r="B227" s="168"/>
      <c r="D227" s="169" t="s">
        <v>170</v>
      </c>
      <c r="E227" s="170" t="s">
        <v>1</v>
      </c>
      <c r="F227" s="171" t="s">
        <v>300</v>
      </c>
      <c r="H227" s="172">
        <v>83.664000000000001</v>
      </c>
      <c r="I227" s="173"/>
      <c r="J227" s="173"/>
      <c r="M227" s="168"/>
      <c r="N227" s="174"/>
      <c r="X227" s="175"/>
      <c r="AT227" s="170" t="s">
        <v>170</v>
      </c>
      <c r="AU227" s="170" t="s">
        <v>137</v>
      </c>
      <c r="AV227" s="12" t="s">
        <v>137</v>
      </c>
      <c r="AW227" s="12" t="s">
        <v>5</v>
      </c>
      <c r="AX227" s="12" t="s">
        <v>77</v>
      </c>
      <c r="AY227" s="170" t="s">
        <v>163</v>
      </c>
    </row>
    <row r="228" spans="2:65" s="13" customFormat="1" ht="10.199999999999999">
      <c r="B228" s="176"/>
      <c r="D228" s="169" t="s">
        <v>170</v>
      </c>
      <c r="E228" s="177" t="s">
        <v>1</v>
      </c>
      <c r="F228" s="178" t="s">
        <v>173</v>
      </c>
      <c r="H228" s="179">
        <v>83.664000000000001</v>
      </c>
      <c r="I228" s="180"/>
      <c r="J228" s="180"/>
      <c r="M228" s="176"/>
      <c r="N228" s="181"/>
      <c r="X228" s="182"/>
      <c r="AT228" s="177" t="s">
        <v>170</v>
      </c>
      <c r="AU228" s="177" t="s">
        <v>137</v>
      </c>
      <c r="AV228" s="13" t="s">
        <v>169</v>
      </c>
      <c r="AW228" s="13" t="s">
        <v>5</v>
      </c>
      <c r="AX228" s="13" t="s">
        <v>85</v>
      </c>
      <c r="AY228" s="177" t="s">
        <v>163</v>
      </c>
    </row>
    <row r="229" spans="2:65" s="1" customFormat="1" ht="37.799999999999997" customHeight="1">
      <c r="B229" s="31"/>
      <c r="C229" s="154" t="s">
        <v>301</v>
      </c>
      <c r="D229" s="154" t="s">
        <v>165</v>
      </c>
      <c r="E229" s="155" t="s">
        <v>302</v>
      </c>
      <c r="F229" s="156" t="s">
        <v>303</v>
      </c>
      <c r="G229" s="157" t="s">
        <v>213</v>
      </c>
      <c r="H229" s="158">
        <v>1.4</v>
      </c>
      <c r="I229" s="159"/>
      <c r="J229" s="159"/>
      <c r="K229" s="158">
        <f>ROUND(P229*H229,3)</f>
        <v>0</v>
      </c>
      <c r="L229" s="160"/>
      <c r="M229" s="31"/>
      <c r="N229" s="161" t="s">
        <v>1</v>
      </c>
      <c r="O229" s="121" t="s">
        <v>41</v>
      </c>
      <c r="P229" s="162">
        <f>I229+J229</f>
        <v>0</v>
      </c>
      <c r="Q229" s="162">
        <f>ROUND(I229*H229,3)</f>
        <v>0</v>
      </c>
      <c r="R229" s="162">
        <f>ROUND(J229*H229,3)</f>
        <v>0</v>
      </c>
      <c r="T229" s="163">
        <f>S229*H229</f>
        <v>0</v>
      </c>
      <c r="U229" s="163">
        <v>0</v>
      </c>
      <c r="V229" s="163">
        <f>U229*H229</f>
        <v>0</v>
      </c>
      <c r="W229" s="163">
        <v>0</v>
      </c>
      <c r="X229" s="164">
        <f>W229*H229</f>
        <v>0</v>
      </c>
      <c r="AR229" s="165" t="s">
        <v>169</v>
      </c>
      <c r="AT229" s="165" t="s">
        <v>165</v>
      </c>
      <c r="AU229" s="165" t="s">
        <v>137</v>
      </c>
      <c r="AY229" s="16" t="s">
        <v>163</v>
      </c>
      <c r="BE229" s="166">
        <f>IF(O229="základná",K229,0)</f>
        <v>0</v>
      </c>
      <c r="BF229" s="166">
        <f>IF(O229="znížená",K229,0)</f>
        <v>0</v>
      </c>
      <c r="BG229" s="166">
        <f>IF(O229="zákl. prenesená",K229,0)</f>
        <v>0</v>
      </c>
      <c r="BH229" s="166">
        <f>IF(O229="zníž. prenesená",K229,0)</f>
        <v>0</v>
      </c>
      <c r="BI229" s="166">
        <f>IF(O229="nulová",K229,0)</f>
        <v>0</v>
      </c>
      <c r="BJ229" s="16" t="s">
        <v>137</v>
      </c>
      <c r="BK229" s="167">
        <f>ROUND(P229*H229,3)</f>
        <v>0</v>
      </c>
      <c r="BL229" s="16" t="s">
        <v>169</v>
      </c>
      <c r="BM229" s="165" t="s">
        <v>304</v>
      </c>
    </row>
    <row r="230" spans="2:65" s="12" customFormat="1" ht="10.199999999999999">
      <c r="B230" s="168"/>
      <c r="D230" s="169" t="s">
        <v>170</v>
      </c>
      <c r="E230" s="170" t="s">
        <v>1</v>
      </c>
      <c r="F230" s="171" t="s">
        <v>305</v>
      </c>
      <c r="H230" s="172">
        <v>1.4</v>
      </c>
      <c r="I230" s="173"/>
      <c r="J230" s="173"/>
      <c r="M230" s="168"/>
      <c r="N230" s="174"/>
      <c r="X230" s="175"/>
      <c r="AT230" s="170" t="s">
        <v>170</v>
      </c>
      <c r="AU230" s="170" t="s">
        <v>137</v>
      </c>
      <c r="AV230" s="12" t="s">
        <v>137</v>
      </c>
      <c r="AW230" s="12" t="s">
        <v>5</v>
      </c>
      <c r="AX230" s="12" t="s">
        <v>77</v>
      </c>
      <c r="AY230" s="170" t="s">
        <v>163</v>
      </c>
    </row>
    <row r="231" spans="2:65" s="13" customFormat="1" ht="10.199999999999999">
      <c r="B231" s="176"/>
      <c r="D231" s="169" t="s">
        <v>170</v>
      </c>
      <c r="E231" s="177" t="s">
        <v>1</v>
      </c>
      <c r="F231" s="178" t="s">
        <v>173</v>
      </c>
      <c r="H231" s="179">
        <v>1.4</v>
      </c>
      <c r="I231" s="180"/>
      <c r="J231" s="180"/>
      <c r="M231" s="176"/>
      <c r="N231" s="181"/>
      <c r="X231" s="182"/>
      <c r="AT231" s="177" t="s">
        <v>170</v>
      </c>
      <c r="AU231" s="177" t="s">
        <v>137</v>
      </c>
      <c r="AV231" s="13" t="s">
        <v>169</v>
      </c>
      <c r="AW231" s="13" t="s">
        <v>5</v>
      </c>
      <c r="AX231" s="13" t="s">
        <v>85</v>
      </c>
      <c r="AY231" s="177" t="s">
        <v>163</v>
      </c>
    </row>
    <row r="232" spans="2:65" s="11" customFormat="1" ht="22.8" customHeight="1">
      <c r="B232" s="141"/>
      <c r="D232" s="142" t="s">
        <v>76</v>
      </c>
      <c r="E232" s="152" t="s">
        <v>169</v>
      </c>
      <c r="F232" s="152" t="s">
        <v>306</v>
      </c>
      <c r="I232" s="144"/>
      <c r="J232" s="144"/>
      <c r="K232" s="153">
        <f>BK232</f>
        <v>0</v>
      </c>
      <c r="M232" s="141"/>
      <c r="N232" s="146"/>
      <c r="Q232" s="147">
        <f>SUM(Q233:Q259)</f>
        <v>0</v>
      </c>
      <c r="R232" s="147">
        <f>SUM(R233:R259)</f>
        <v>0</v>
      </c>
      <c r="T232" s="148">
        <f>SUM(T233:T259)</f>
        <v>0</v>
      </c>
      <c r="V232" s="148">
        <f>SUM(V233:V259)</f>
        <v>7.3125000000000009E-2</v>
      </c>
      <c r="X232" s="149">
        <f>SUM(X233:X259)</f>
        <v>0</v>
      </c>
      <c r="AR232" s="142" t="s">
        <v>85</v>
      </c>
      <c r="AT232" s="150" t="s">
        <v>76</v>
      </c>
      <c r="AU232" s="150" t="s">
        <v>85</v>
      </c>
      <c r="AY232" s="142" t="s">
        <v>163</v>
      </c>
      <c r="BK232" s="151">
        <f>SUM(BK233:BK259)</f>
        <v>0</v>
      </c>
    </row>
    <row r="233" spans="2:65" s="1" customFormat="1" ht="33" customHeight="1">
      <c r="B233" s="31"/>
      <c r="C233" s="154" t="s">
        <v>244</v>
      </c>
      <c r="D233" s="154" t="s">
        <v>165</v>
      </c>
      <c r="E233" s="155" t="s">
        <v>307</v>
      </c>
      <c r="F233" s="156" t="s">
        <v>308</v>
      </c>
      <c r="G233" s="157" t="s">
        <v>168</v>
      </c>
      <c r="H233" s="158">
        <v>0.42</v>
      </c>
      <c r="I233" s="159"/>
      <c r="J233" s="159"/>
      <c r="K233" s="158">
        <f>ROUND(P233*H233,3)</f>
        <v>0</v>
      </c>
      <c r="L233" s="160"/>
      <c r="M233" s="31"/>
      <c r="N233" s="161" t="s">
        <v>1</v>
      </c>
      <c r="O233" s="121" t="s">
        <v>41</v>
      </c>
      <c r="P233" s="162">
        <f>I233+J233</f>
        <v>0</v>
      </c>
      <c r="Q233" s="162">
        <f>ROUND(I233*H233,3)</f>
        <v>0</v>
      </c>
      <c r="R233" s="162">
        <f>ROUND(J233*H233,3)</f>
        <v>0</v>
      </c>
      <c r="T233" s="163">
        <f>S233*H233</f>
        <v>0</v>
      </c>
      <c r="U233" s="163">
        <v>0</v>
      </c>
      <c r="V233" s="163">
        <f>U233*H233</f>
        <v>0</v>
      </c>
      <c r="W233" s="163">
        <v>0</v>
      </c>
      <c r="X233" s="164">
        <f>W233*H233</f>
        <v>0</v>
      </c>
      <c r="AR233" s="165" t="s">
        <v>169</v>
      </c>
      <c r="AT233" s="165" t="s">
        <v>165</v>
      </c>
      <c r="AU233" s="165" t="s">
        <v>137</v>
      </c>
      <c r="AY233" s="16" t="s">
        <v>163</v>
      </c>
      <c r="BE233" s="166">
        <f>IF(O233="základná",K233,0)</f>
        <v>0</v>
      </c>
      <c r="BF233" s="166">
        <f>IF(O233="znížená",K233,0)</f>
        <v>0</v>
      </c>
      <c r="BG233" s="166">
        <f>IF(O233="zákl. prenesená",K233,0)</f>
        <v>0</v>
      </c>
      <c r="BH233" s="166">
        <f>IF(O233="zníž. prenesená",K233,0)</f>
        <v>0</v>
      </c>
      <c r="BI233" s="166">
        <f>IF(O233="nulová",K233,0)</f>
        <v>0</v>
      </c>
      <c r="BJ233" s="16" t="s">
        <v>137</v>
      </c>
      <c r="BK233" s="167">
        <f>ROUND(P233*H233,3)</f>
        <v>0</v>
      </c>
      <c r="BL233" s="16" t="s">
        <v>169</v>
      </c>
      <c r="BM233" s="165" t="s">
        <v>309</v>
      </c>
    </row>
    <row r="234" spans="2:65" s="12" customFormat="1" ht="10.199999999999999">
      <c r="B234" s="168"/>
      <c r="D234" s="169" t="s">
        <v>170</v>
      </c>
      <c r="E234" s="170" t="s">
        <v>1</v>
      </c>
      <c r="F234" s="171" t="s">
        <v>310</v>
      </c>
      <c r="H234" s="172">
        <v>0.42</v>
      </c>
      <c r="I234" s="173"/>
      <c r="J234" s="173"/>
      <c r="M234" s="168"/>
      <c r="N234" s="174"/>
      <c r="X234" s="175"/>
      <c r="AT234" s="170" t="s">
        <v>170</v>
      </c>
      <c r="AU234" s="170" t="s">
        <v>137</v>
      </c>
      <c r="AV234" s="12" t="s">
        <v>137</v>
      </c>
      <c r="AW234" s="12" t="s">
        <v>5</v>
      </c>
      <c r="AX234" s="12" t="s">
        <v>77</v>
      </c>
      <c r="AY234" s="170" t="s">
        <v>163</v>
      </c>
    </row>
    <row r="235" spans="2:65" s="13" customFormat="1" ht="10.199999999999999">
      <c r="B235" s="176"/>
      <c r="D235" s="169" t="s">
        <v>170</v>
      </c>
      <c r="E235" s="177" t="s">
        <v>1</v>
      </c>
      <c r="F235" s="178" t="s">
        <v>173</v>
      </c>
      <c r="H235" s="179">
        <v>0.42</v>
      </c>
      <c r="I235" s="180"/>
      <c r="J235" s="180"/>
      <c r="M235" s="176"/>
      <c r="N235" s="181"/>
      <c r="X235" s="182"/>
      <c r="AT235" s="177" t="s">
        <v>170</v>
      </c>
      <c r="AU235" s="177" t="s">
        <v>137</v>
      </c>
      <c r="AV235" s="13" t="s">
        <v>169</v>
      </c>
      <c r="AW235" s="13" t="s">
        <v>5</v>
      </c>
      <c r="AX235" s="13" t="s">
        <v>85</v>
      </c>
      <c r="AY235" s="177" t="s">
        <v>163</v>
      </c>
    </row>
    <row r="236" spans="2:65" s="1" customFormat="1" ht="24.15" customHeight="1">
      <c r="B236" s="31"/>
      <c r="C236" s="154" t="s">
        <v>311</v>
      </c>
      <c r="D236" s="154" t="s">
        <v>165</v>
      </c>
      <c r="E236" s="155" t="s">
        <v>312</v>
      </c>
      <c r="F236" s="156" t="s">
        <v>313</v>
      </c>
      <c r="G236" s="157" t="s">
        <v>213</v>
      </c>
      <c r="H236" s="158">
        <v>10</v>
      </c>
      <c r="I236" s="159"/>
      <c r="J236" s="159"/>
      <c r="K236" s="158">
        <f>ROUND(P236*H236,3)</f>
        <v>0</v>
      </c>
      <c r="L236" s="160"/>
      <c r="M236" s="31"/>
      <c r="N236" s="161" t="s">
        <v>1</v>
      </c>
      <c r="O236" s="121" t="s">
        <v>41</v>
      </c>
      <c r="P236" s="162">
        <f>I236+J236</f>
        <v>0</v>
      </c>
      <c r="Q236" s="162">
        <f>ROUND(I236*H236,3)</f>
        <v>0</v>
      </c>
      <c r="R236" s="162">
        <f>ROUND(J236*H236,3)</f>
        <v>0</v>
      </c>
      <c r="T236" s="163">
        <f>S236*H236</f>
        <v>0</v>
      </c>
      <c r="U236" s="163">
        <v>7.3125000000000004E-3</v>
      </c>
      <c r="V236" s="163">
        <f>U236*H236</f>
        <v>7.3125000000000009E-2</v>
      </c>
      <c r="W236" s="163">
        <v>0</v>
      </c>
      <c r="X236" s="164">
        <f>W236*H236</f>
        <v>0</v>
      </c>
      <c r="AR236" s="165" t="s">
        <v>169</v>
      </c>
      <c r="AT236" s="165" t="s">
        <v>165</v>
      </c>
      <c r="AU236" s="165" t="s">
        <v>137</v>
      </c>
      <c r="AY236" s="16" t="s">
        <v>163</v>
      </c>
      <c r="BE236" s="166">
        <f>IF(O236="základná",K236,0)</f>
        <v>0</v>
      </c>
      <c r="BF236" s="166">
        <f>IF(O236="znížená",K236,0)</f>
        <v>0</v>
      </c>
      <c r="BG236" s="166">
        <f>IF(O236="zákl. prenesená",K236,0)</f>
        <v>0</v>
      </c>
      <c r="BH236" s="166">
        <f>IF(O236="zníž. prenesená",K236,0)</f>
        <v>0</v>
      </c>
      <c r="BI236" s="166">
        <f>IF(O236="nulová",K236,0)</f>
        <v>0</v>
      </c>
      <c r="BJ236" s="16" t="s">
        <v>137</v>
      </c>
      <c r="BK236" s="167">
        <f>ROUND(P236*H236,3)</f>
        <v>0</v>
      </c>
      <c r="BL236" s="16" t="s">
        <v>169</v>
      </c>
      <c r="BM236" s="165" t="s">
        <v>314</v>
      </c>
    </row>
    <row r="237" spans="2:65" s="12" customFormat="1" ht="10.199999999999999">
      <c r="B237" s="168"/>
      <c r="D237" s="169" t="s">
        <v>170</v>
      </c>
      <c r="E237" s="170" t="s">
        <v>1</v>
      </c>
      <c r="F237" s="171" t="s">
        <v>315</v>
      </c>
      <c r="H237" s="172">
        <v>10</v>
      </c>
      <c r="I237" s="173"/>
      <c r="J237" s="173"/>
      <c r="M237" s="168"/>
      <c r="N237" s="174"/>
      <c r="X237" s="175"/>
      <c r="AT237" s="170" t="s">
        <v>170</v>
      </c>
      <c r="AU237" s="170" t="s">
        <v>137</v>
      </c>
      <c r="AV237" s="12" t="s">
        <v>137</v>
      </c>
      <c r="AW237" s="12" t="s">
        <v>5</v>
      </c>
      <c r="AX237" s="12" t="s">
        <v>85</v>
      </c>
      <c r="AY237" s="170" t="s">
        <v>163</v>
      </c>
    </row>
    <row r="238" spans="2:65" s="1" customFormat="1" ht="24.15" customHeight="1">
      <c r="B238" s="31"/>
      <c r="C238" s="154" t="s">
        <v>316</v>
      </c>
      <c r="D238" s="154" t="s">
        <v>165</v>
      </c>
      <c r="E238" s="155" t="s">
        <v>317</v>
      </c>
      <c r="F238" s="156" t="s">
        <v>318</v>
      </c>
      <c r="G238" s="157" t="s">
        <v>213</v>
      </c>
      <c r="H238" s="158">
        <v>10</v>
      </c>
      <c r="I238" s="159"/>
      <c r="J238" s="159"/>
      <c r="K238" s="158">
        <f>ROUND(P238*H238,3)</f>
        <v>0</v>
      </c>
      <c r="L238" s="160"/>
      <c r="M238" s="31"/>
      <c r="N238" s="161" t="s">
        <v>1</v>
      </c>
      <c r="O238" s="121" t="s">
        <v>41</v>
      </c>
      <c r="P238" s="162">
        <f>I238+J238</f>
        <v>0</v>
      </c>
      <c r="Q238" s="162">
        <f>ROUND(I238*H238,3)</f>
        <v>0</v>
      </c>
      <c r="R238" s="162">
        <f>ROUND(J238*H238,3)</f>
        <v>0</v>
      </c>
      <c r="T238" s="163">
        <f>S238*H238</f>
        <v>0</v>
      </c>
      <c r="U238" s="163">
        <v>0</v>
      </c>
      <c r="V238" s="163">
        <f>U238*H238</f>
        <v>0</v>
      </c>
      <c r="W238" s="163">
        <v>0</v>
      </c>
      <c r="X238" s="164">
        <f>W238*H238</f>
        <v>0</v>
      </c>
      <c r="AR238" s="165" t="s">
        <v>169</v>
      </c>
      <c r="AT238" s="165" t="s">
        <v>165</v>
      </c>
      <c r="AU238" s="165" t="s">
        <v>137</v>
      </c>
      <c r="AY238" s="16" t="s">
        <v>163</v>
      </c>
      <c r="BE238" s="166">
        <f>IF(O238="základná",K238,0)</f>
        <v>0</v>
      </c>
      <c r="BF238" s="166">
        <f>IF(O238="znížená",K238,0)</f>
        <v>0</v>
      </c>
      <c r="BG238" s="166">
        <f>IF(O238="zákl. prenesená",K238,0)</f>
        <v>0</v>
      </c>
      <c r="BH238" s="166">
        <f>IF(O238="zníž. prenesená",K238,0)</f>
        <v>0</v>
      </c>
      <c r="BI238" s="166">
        <f>IF(O238="nulová",K238,0)</f>
        <v>0</v>
      </c>
      <c r="BJ238" s="16" t="s">
        <v>137</v>
      </c>
      <c r="BK238" s="167">
        <f>ROUND(P238*H238,3)</f>
        <v>0</v>
      </c>
      <c r="BL238" s="16" t="s">
        <v>169</v>
      </c>
      <c r="BM238" s="165" t="s">
        <v>319</v>
      </c>
    </row>
    <row r="239" spans="2:65" s="1" customFormat="1" ht="33" customHeight="1">
      <c r="B239" s="31"/>
      <c r="C239" s="154" t="s">
        <v>320</v>
      </c>
      <c r="D239" s="154" t="s">
        <v>165</v>
      </c>
      <c r="E239" s="155" t="s">
        <v>321</v>
      </c>
      <c r="F239" s="156" t="s">
        <v>322</v>
      </c>
      <c r="G239" s="157" t="s">
        <v>195</v>
      </c>
      <c r="H239" s="158">
        <v>0.105</v>
      </c>
      <c r="I239" s="159"/>
      <c r="J239" s="159"/>
      <c r="K239" s="158">
        <f>ROUND(P239*H239,3)</f>
        <v>0</v>
      </c>
      <c r="L239" s="160"/>
      <c r="M239" s="31"/>
      <c r="N239" s="161" t="s">
        <v>1</v>
      </c>
      <c r="O239" s="121" t="s">
        <v>41</v>
      </c>
      <c r="P239" s="162">
        <f>I239+J239</f>
        <v>0</v>
      </c>
      <c r="Q239" s="162">
        <f>ROUND(I239*H239,3)</f>
        <v>0</v>
      </c>
      <c r="R239" s="162">
        <f>ROUND(J239*H239,3)</f>
        <v>0</v>
      </c>
      <c r="T239" s="163">
        <f>S239*H239</f>
        <v>0</v>
      </c>
      <c r="U239" s="163">
        <v>0</v>
      </c>
      <c r="V239" s="163">
        <f>U239*H239</f>
        <v>0</v>
      </c>
      <c r="W239" s="163">
        <v>0</v>
      </c>
      <c r="X239" s="164">
        <f>W239*H239</f>
        <v>0</v>
      </c>
      <c r="AR239" s="165" t="s">
        <v>169</v>
      </c>
      <c r="AT239" s="165" t="s">
        <v>165</v>
      </c>
      <c r="AU239" s="165" t="s">
        <v>137</v>
      </c>
      <c r="AY239" s="16" t="s">
        <v>163</v>
      </c>
      <c r="BE239" s="166">
        <f>IF(O239="základná",K239,0)</f>
        <v>0</v>
      </c>
      <c r="BF239" s="166">
        <f>IF(O239="znížená",K239,0)</f>
        <v>0</v>
      </c>
      <c r="BG239" s="166">
        <f>IF(O239="zákl. prenesená",K239,0)</f>
        <v>0</v>
      </c>
      <c r="BH239" s="166">
        <f>IF(O239="zníž. prenesená",K239,0)</f>
        <v>0</v>
      </c>
      <c r="BI239" s="166">
        <f>IF(O239="nulová",K239,0)</f>
        <v>0</v>
      </c>
      <c r="BJ239" s="16" t="s">
        <v>137</v>
      </c>
      <c r="BK239" s="167">
        <f>ROUND(P239*H239,3)</f>
        <v>0</v>
      </c>
      <c r="BL239" s="16" t="s">
        <v>169</v>
      </c>
      <c r="BM239" s="165" t="s">
        <v>323</v>
      </c>
    </row>
    <row r="240" spans="2:65" s="12" customFormat="1" ht="20.399999999999999">
      <c r="B240" s="168"/>
      <c r="D240" s="169" t="s">
        <v>170</v>
      </c>
      <c r="E240" s="170" t="s">
        <v>1</v>
      </c>
      <c r="F240" s="171" t="s">
        <v>324</v>
      </c>
      <c r="H240" s="172">
        <v>0.105</v>
      </c>
      <c r="I240" s="173"/>
      <c r="J240" s="173"/>
      <c r="M240" s="168"/>
      <c r="N240" s="174"/>
      <c r="X240" s="175"/>
      <c r="AT240" s="170" t="s">
        <v>170</v>
      </c>
      <c r="AU240" s="170" t="s">
        <v>137</v>
      </c>
      <c r="AV240" s="12" t="s">
        <v>137</v>
      </c>
      <c r="AW240" s="12" t="s">
        <v>5</v>
      </c>
      <c r="AX240" s="12" t="s">
        <v>77</v>
      </c>
      <c r="AY240" s="170" t="s">
        <v>163</v>
      </c>
    </row>
    <row r="241" spans="2:65" s="13" customFormat="1" ht="10.199999999999999">
      <c r="B241" s="176"/>
      <c r="D241" s="169" t="s">
        <v>170</v>
      </c>
      <c r="E241" s="177" t="s">
        <v>1</v>
      </c>
      <c r="F241" s="178" t="s">
        <v>173</v>
      </c>
      <c r="H241" s="179">
        <v>0.105</v>
      </c>
      <c r="I241" s="180"/>
      <c r="J241" s="180"/>
      <c r="M241" s="176"/>
      <c r="N241" s="181"/>
      <c r="X241" s="182"/>
      <c r="AT241" s="177" t="s">
        <v>170</v>
      </c>
      <c r="AU241" s="177" t="s">
        <v>137</v>
      </c>
      <c r="AV241" s="13" t="s">
        <v>169</v>
      </c>
      <c r="AW241" s="13" t="s">
        <v>5</v>
      </c>
      <c r="AX241" s="13" t="s">
        <v>85</v>
      </c>
      <c r="AY241" s="177" t="s">
        <v>163</v>
      </c>
    </row>
    <row r="242" spans="2:65" s="1" customFormat="1" ht="37.799999999999997" customHeight="1">
      <c r="B242" s="31"/>
      <c r="C242" s="154" t="s">
        <v>247</v>
      </c>
      <c r="D242" s="154" t="s">
        <v>165</v>
      </c>
      <c r="E242" s="155" t="s">
        <v>325</v>
      </c>
      <c r="F242" s="156" t="s">
        <v>326</v>
      </c>
      <c r="G242" s="157" t="s">
        <v>213</v>
      </c>
      <c r="H242" s="158">
        <v>8.3030000000000008</v>
      </c>
      <c r="I242" s="159"/>
      <c r="J242" s="159"/>
      <c r="K242" s="158">
        <f>ROUND(P242*H242,3)</f>
        <v>0</v>
      </c>
      <c r="L242" s="160"/>
      <c r="M242" s="31"/>
      <c r="N242" s="161" t="s">
        <v>1</v>
      </c>
      <c r="O242" s="121" t="s">
        <v>41</v>
      </c>
      <c r="P242" s="162">
        <f>I242+J242</f>
        <v>0</v>
      </c>
      <c r="Q242" s="162">
        <f>ROUND(I242*H242,3)</f>
        <v>0</v>
      </c>
      <c r="R242" s="162">
        <f>ROUND(J242*H242,3)</f>
        <v>0</v>
      </c>
      <c r="T242" s="163">
        <f>S242*H242</f>
        <v>0</v>
      </c>
      <c r="U242" s="163">
        <v>0</v>
      </c>
      <c r="V242" s="163">
        <f>U242*H242</f>
        <v>0</v>
      </c>
      <c r="W242" s="163">
        <v>0</v>
      </c>
      <c r="X242" s="164">
        <f>W242*H242</f>
        <v>0</v>
      </c>
      <c r="AR242" s="165" t="s">
        <v>169</v>
      </c>
      <c r="AT242" s="165" t="s">
        <v>165</v>
      </c>
      <c r="AU242" s="165" t="s">
        <v>137</v>
      </c>
      <c r="AY242" s="16" t="s">
        <v>163</v>
      </c>
      <c r="BE242" s="166">
        <f>IF(O242="základná",K242,0)</f>
        <v>0</v>
      </c>
      <c r="BF242" s="166">
        <f>IF(O242="znížená",K242,0)</f>
        <v>0</v>
      </c>
      <c r="BG242" s="166">
        <f>IF(O242="zákl. prenesená",K242,0)</f>
        <v>0</v>
      </c>
      <c r="BH242" s="166">
        <f>IF(O242="zníž. prenesená",K242,0)</f>
        <v>0</v>
      </c>
      <c r="BI242" s="166">
        <f>IF(O242="nulová",K242,0)</f>
        <v>0</v>
      </c>
      <c r="BJ242" s="16" t="s">
        <v>137</v>
      </c>
      <c r="BK242" s="167">
        <f>ROUND(P242*H242,3)</f>
        <v>0</v>
      </c>
      <c r="BL242" s="16" t="s">
        <v>169</v>
      </c>
      <c r="BM242" s="165" t="s">
        <v>327</v>
      </c>
    </row>
    <row r="243" spans="2:65" s="12" customFormat="1" ht="10.199999999999999">
      <c r="B243" s="168"/>
      <c r="D243" s="169" t="s">
        <v>170</v>
      </c>
      <c r="E243" s="170" t="s">
        <v>1</v>
      </c>
      <c r="F243" s="171" t="s">
        <v>328</v>
      </c>
      <c r="H243" s="172">
        <v>8.3030000000000008</v>
      </c>
      <c r="I243" s="173"/>
      <c r="J243" s="173"/>
      <c r="M243" s="168"/>
      <c r="N243" s="174"/>
      <c r="X243" s="175"/>
      <c r="AT243" s="170" t="s">
        <v>170</v>
      </c>
      <c r="AU243" s="170" t="s">
        <v>137</v>
      </c>
      <c r="AV243" s="12" t="s">
        <v>137</v>
      </c>
      <c r="AW243" s="12" t="s">
        <v>5</v>
      </c>
      <c r="AX243" s="12" t="s">
        <v>77</v>
      </c>
      <c r="AY243" s="170" t="s">
        <v>163</v>
      </c>
    </row>
    <row r="244" spans="2:65" s="13" customFormat="1" ht="10.199999999999999">
      <c r="B244" s="176"/>
      <c r="D244" s="169" t="s">
        <v>170</v>
      </c>
      <c r="E244" s="177" t="s">
        <v>1</v>
      </c>
      <c r="F244" s="178" t="s">
        <v>173</v>
      </c>
      <c r="H244" s="179">
        <v>8.3030000000000008</v>
      </c>
      <c r="I244" s="180"/>
      <c r="J244" s="180"/>
      <c r="M244" s="176"/>
      <c r="N244" s="181"/>
      <c r="X244" s="182"/>
      <c r="AT244" s="177" t="s">
        <v>170</v>
      </c>
      <c r="AU244" s="177" t="s">
        <v>137</v>
      </c>
      <c r="AV244" s="13" t="s">
        <v>169</v>
      </c>
      <c r="AW244" s="13" t="s">
        <v>5</v>
      </c>
      <c r="AX244" s="13" t="s">
        <v>85</v>
      </c>
      <c r="AY244" s="177" t="s">
        <v>163</v>
      </c>
    </row>
    <row r="245" spans="2:65" s="1" customFormat="1" ht="37.799999999999997" customHeight="1">
      <c r="B245" s="31"/>
      <c r="C245" s="154" t="s">
        <v>329</v>
      </c>
      <c r="D245" s="154" t="s">
        <v>165</v>
      </c>
      <c r="E245" s="155" t="s">
        <v>330</v>
      </c>
      <c r="F245" s="156" t="s">
        <v>331</v>
      </c>
      <c r="G245" s="157" t="s">
        <v>213</v>
      </c>
      <c r="H245" s="158">
        <v>8.3030000000000008</v>
      </c>
      <c r="I245" s="159"/>
      <c r="J245" s="159"/>
      <c r="K245" s="158">
        <f>ROUND(P245*H245,3)</f>
        <v>0</v>
      </c>
      <c r="L245" s="160"/>
      <c r="M245" s="31"/>
      <c r="N245" s="161" t="s">
        <v>1</v>
      </c>
      <c r="O245" s="121" t="s">
        <v>41</v>
      </c>
      <c r="P245" s="162">
        <f>I245+J245</f>
        <v>0</v>
      </c>
      <c r="Q245" s="162">
        <f>ROUND(I245*H245,3)</f>
        <v>0</v>
      </c>
      <c r="R245" s="162">
        <f>ROUND(J245*H245,3)</f>
        <v>0</v>
      </c>
      <c r="T245" s="163">
        <f>S245*H245</f>
        <v>0</v>
      </c>
      <c r="U245" s="163">
        <v>0</v>
      </c>
      <c r="V245" s="163">
        <f>U245*H245</f>
        <v>0</v>
      </c>
      <c r="W245" s="163">
        <v>0</v>
      </c>
      <c r="X245" s="164">
        <f>W245*H245</f>
        <v>0</v>
      </c>
      <c r="AR245" s="165" t="s">
        <v>169</v>
      </c>
      <c r="AT245" s="165" t="s">
        <v>165</v>
      </c>
      <c r="AU245" s="165" t="s">
        <v>137</v>
      </c>
      <c r="AY245" s="16" t="s">
        <v>163</v>
      </c>
      <c r="BE245" s="166">
        <f>IF(O245="základná",K245,0)</f>
        <v>0</v>
      </c>
      <c r="BF245" s="166">
        <f>IF(O245="znížená",K245,0)</f>
        <v>0</v>
      </c>
      <c r="BG245" s="166">
        <f>IF(O245="zákl. prenesená",K245,0)</f>
        <v>0</v>
      </c>
      <c r="BH245" s="166">
        <f>IF(O245="zníž. prenesená",K245,0)</f>
        <v>0</v>
      </c>
      <c r="BI245" s="166">
        <f>IF(O245="nulová",K245,0)</f>
        <v>0</v>
      </c>
      <c r="BJ245" s="16" t="s">
        <v>137</v>
      </c>
      <c r="BK245" s="167">
        <f>ROUND(P245*H245,3)</f>
        <v>0</v>
      </c>
      <c r="BL245" s="16" t="s">
        <v>169</v>
      </c>
      <c r="BM245" s="165" t="s">
        <v>332</v>
      </c>
    </row>
    <row r="246" spans="2:65" s="1" customFormat="1" ht="49.05" customHeight="1">
      <c r="B246" s="31"/>
      <c r="C246" s="154" t="s">
        <v>251</v>
      </c>
      <c r="D246" s="154" t="s">
        <v>165</v>
      </c>
      <c r="E246" s="155" t="s">
        <v>333</v>
      </c>
      <c r="F246" s="156" t="s">
        <v>334</v>
      </c>
      <c r="G246" s="157" t="s">
        <v>213</v>
      </c>
      <c r="H246" s="158">
        <v>4.2030000000000003</v>
      </c>
      <c r="I246" s="159"/>
      <c r="J246" s="159"/>
      <c r="K246" s="158">
        <f>ROUND(P246*H246,3)</f>
        <v>0</v>
      </c>
      <c r="L246" s="160"/>
      <c r="M246" s="31"/>
      <c r="N246" s="161" t="s">
        <v>1</v>
      </c>
      <c r="O246" s="121" t="s">
        <v>41</v>
      </c>
      <c r="P246" s="162">
        <f>I246+J246</f>
        <v>0</v>
      </c>
      <c r="Q246" s="162">
        <f>ROUND(I246*H246,3)</f>
        <v>0</v>
      </c>
      <c r="R246" s="162">
        <f>ROUND(J246*H246,3)</f>
        <v>0</v>
      </c>
      <c r="T246" s="163">
        <f>S246*H246</f>
        <v>0</v>
      </c>
      <c r="U246" s="163">
        <v>0</v>
      </c>
      <c r="V246" s="163">
        <f>U246*H246</f>
        <v>0</v>
      </c>
      <c r="W246" s="163">
        <v>0</v>
      </c>
      <c r="X246" s="164">
        <f>W246*H246</f>
        <v>0</v>
      </c>
      <c r="AR246" s="165" t="s">
        <v>169</v>
      </c>
      <c r="AT246" s="165" t="s">
        <v>165</v>
      </c>
      <c r="AU246" s="165" t="s">
        <v>137</v>
      </c>
      <c r="AY246" s="16" t="s">
        <v>163</v>
      </c>
      <c r="BE246" s="166">
        <f>IF(O246="základná",K246,0)</f>
        <v>0</v>
      </c>
      <c r="BF246" s="166">
        <f>IF(O246="znížená",K246,0)</f>
        <v>0</v>
      </c>
      <c r="BG246" s="166">
        <f>IF(O246="zákl. prenesená",K246,0)</f>
        <v>0</v>
      </c>
      <c r="BH246" s="166">
        <f>IF(O246="zníž. prenesená",K246,0)</f>
        <v>0</v>
      </c>
      <c r="BI246" s="166">
        <f>IF(O246="nulová",K246,0)</f>
        <v>0</v>
      </c>
      <c r="BJ246" s="16" t="s">
        <v>137</v>
      </c>
      <c r="BK246" s="167">
        <f>ROUND(P246*H246,3)</f>
        <v>0</v>
      </c>
      <c r="BL246" s="16" t="s">
        <v>169</v>
      </c>
      <c r="BM246" s="165" t="s">
        <v>335</v>
      </c>
    </row>
    <row r="247" spans="2:65" s="1" customFormat="1" ht="49.05" customHeight="1">
      <c r="B247" s="31"/>
      <c r="C247" s="154" t="s">
        <v>336</v>
      </c>
      <c r="D247" s="154" t="s">
        <v>165</v>
      </c>
      <c r="E247" s="155" t="s">
        <v>337</v>
      </c>
      <c r="F247" s="156" t="s">
        <v>338</v>
      </c>
      <c r="G247" s="157" t="s">
        <v>213</v>
      </c>
      <c r="H247" s="158">
        <v>4.2030000000000003</v>
      </c>
      <c r="I247" s="159"/>
      <c r="J247" s="159"/>
      <c r="K247" s="158">
        <f>ROUND(P247*H247,3)</f>
        <v>0</v>
      </c>
      <c r="L247" s="160"/>
      <c r="M247" s="31"/>
      <c r="N247" s="161" t="s">
        <v>1</v>
      </c>
      <c r="O247" s="121" t="s">
        <v>41</v>
      </c>
      <c r="P247" s="162">
        <f>I247+J247</f>
        <v>0</v>
      </c>
      <c r="Q247" s="162">
        <f>ROUND(I247*H247,3)</f>
        <v>0</v>
      </c>
      <c r="R247" s="162">
        <f>ROUND(J247*H247,3)</f>
        <v>0</v>
      </c>
      <c r="T247" s="163">
        <f>S247*H247</f>
        <v>0</v>
      </c>
      <c r="U247" s="163">
        <v>0</v>
      </c>
      <c r="V247" s="163">
        <f>U247*H247</f>
        <v>0</v>
      </c>
      <c r="W247" s="163">
        <v>0</v>
      </c>
      <c r="X247" s="164">
        <f>W247*H247</f>
        <v>0</v>
      </c>
      <c r="AR247" s="165" t="s">
        <v>169</v>
      </c>
      <c r="AT247" s="165" t="s">
        <v>165</v>
      </c>
      <c r="AU247" s="165" t="s">
        <v>137</v>
      </c>
      <c r="AY247" s="16" t="s">
        <v>163</v>
      </c>
      <c r="BE247" s="166">
        <f>IF(O247="základná",K247,0)</f>
        <v>0</v>
      </c>
      <c r="BF247" s="166">
        <f>IF(O247="znížená",K247,0)</f>
        <v>0</v>
      </c>
      <c r="BG247" s="166">
        <f>IF(O247="zákl. prenesená",K247,0)</f>
        <v>0</v>
      </c>
      <c r="BH247" s="166">
        <f>IF(O247="zníž. prenesená",K247,0)</f>
        <v>0</v>
      </c>
      <c r="BI247" s="166">
        <f>IF(O247="nulová",K247,0)</f>
        <v>0</v>
      </c>
      <c r="BJ247" s="16" t="s">
        <v>137</v>
      </c>
      <c r="BK247" s="167">
        <f>ROUND(P247*H247,3)</f>
        <v>0</v>
      </c>
      <c r="BL247" s="16" t="s">
        <v>169</v>
      </c>
      <c r="BM247" s="165" t="s">
        <v>339</v>
      </c>
    </row>
    <row r="248" spans="2:65" s="12" customFormat="1" ht="10.199999999999999">
      <c r="B248" s="168"/>
      <c r="D248" s="169" t="s">
        <v>170</v>
      </c>
      <c r="E248" s="170" t="s">
        <v>1</v>
      </c>
      <c r="F248" s="171" t="s">
        <v>340</v>
      </c>
      <c r="H248" s="172">
        <v>4.2030000000000003</v>
      </c>
      <c r="I248" s="173"/>
      <c r="J248" s="173"/>
      <c r="M248" s="168"/>
      <c r="N248" s="174"/>
      <c r="X248" s="175"/>
      <c r="AT248" s="170" t="s">
        <v>170</v>
      </c>
      <c r="AU248" s="170" t="s">
        <v>137</v>
      </c>
      <c r="AV248" s="12" t="s">
        <v>137</v>
      </c>
      <c r="AW248" s="12" t="s">
        <v>5</v>
      </c>
      <c r="AX248" s="12" t="s">
        <v>77</v>
      </c>
      <c r="AY248" s="170" t="s">
        <v>163</v>
      </c>
    </row>
    <row r="249" spans="2:65" s="13" customFormat="1" ht="10.199999999999999">
      <c r="B249" s="176"/>
      <c r="D249" s="169" t="s">
        <v>170</v>
      </c>
      <c r="E249" s="177" t="s">
        <v>1</v>
      </c>
      <c r="F249" s="178" t="s">
        <v>173</v>
      </c>
      <c r="H249" s="179">
        <v>4.2030000000000003</v>
      </c>
      <c r="I249" s="180"/>
      <c r="J249" s="180"/>
      <c r="M249" s="176"/>
      <c r="N249" s="181"/>
      <c r="X249" s="182"/>
      <c r="AT249" s="177" t="s">
        <v>170</v>
      </c>
      <c r="AU249" s="177" t="s">
        <v>137</v>
      </c>
      <c r="AV249" s="13" t="s">
        <v>169</v>
      </c>
      <c r="AW249" s="13" t="s">
        <v>5</v>
      </c>
      <c r="AX249" s="13" t="s">
        <v>85</v>
      </c>
      <c r="AY249" s="177" t="s">
        <v>163</v>
      </c>
    </row>
    <row r="250" spans="2:65" s="1" customFormat="1" ht="37.799999999999997" customHeight="1">
      <c r="B250" s="31"/>
      <c r="C250" s="154" t="s">
        <v>254</v>
      </c>
      <c r="D250" s="154" t="s">
        <v>165</v>
      </c>
      <c r="E250" s="155" t="s">
        <v>341</v>
      </c>
      <c r="F250" s="156" t="s">
        <v>342</v>
      </c>
      <c r="G250" s="157" t="s">
        <v>168</v>
      </c>
      <c r="H250" s="158">
        <v>2.54</v>
      </c>
      <c r="I250" s="159"/>
      <c r="J250" s="159"/>
      <c r="K250" s="158">
        <f>ROUND(P250*H250,3)</f>
        <v>0</v>
      </c>
      <c r="L250" s="160"/>
      <c r="M250" s="31"/>
      <c r="N250" s="161" t="s">
        <v>1</v>
      </c>
      <c r="O250" s="121" t="s">
        <v>41</v>
      </c>
      <c r="P250" s="162">
        <f>I250+J250</f>
        <v>0</v>
      </c>
      <c r="Q250" s="162">
        <f>ROUND(I250*H250,3)</f>
        <v>0</v>
      </c>
      <c r="R250" s="162">
        <f>ROUND(J250*H250,3)</f>
        <v>0</v>
      </c>
      <c r="T250" s="163">
        <f>S250*H250</f>
        <v>0</v>
      </c>
      <c r="U250" s="163">
        <v>0</v>
      </c>
      <c r="V250" s="163">
        <f>U250*H250</f>
        <v>0</v>
      </c>
      <c r="W250" s="163">
        <v>0</v>
      </c>
      <c r="X250" s="164">
        <f>W250*H250</f>
        <v>0</v>
      </c>
      <c r="AR250" s="165" t="s">
        <v>169</v>
      </c>
      <c r="AT250" s="165" t="s">
        <v>165</v>
      </c>
      <c r="AU250" s="165" t="s">
        <v>137</v>
      </c>
      <c r="AY250" s="16" t="s">
        <v>163</v>
      </c>
      <c r="BE250" s="166">
        <f>IF(O250="základná",K250,0)</f>
        <v>0</v>
      </c>
      <c r="BF250" s="166">
        <f>IF(O250="znížená",K250,0)</f>
        <v>0</v>
      </c>
      <c r="BG250" s="166">
        <f>IF(O250="zákl. prenesená",K250,0)</f>
        <v>0</v>
      </c>
      <c r="BH250" s="166">
        <f>IF(O250="zníž. prenesená",K250,0)</f>
        <v>0</v>
      </c>
      <c r="BI250" s="166">
        <f>IF(O250="nulová",K250,0)</f>
        <v>0</v>
      </c>
      <c r="BJ250" s="16" t="s">
        <v>137</v>
      </c>
      <c r="BK250" s="167">
        <f>ROUND(P250*H250,3)</f>
        <v>0</v>
      </c>
      <c r="BL250" s="16" t="s">
        <v>169</v>
      </c>
      <c r="BM250" s="165" t="s">
        <v>343</v>
      </c>
    </row>
    <row r="251" spans="2:65" s="12" customFormat="1" ht="10.199999999999999">
      <c r="B251" s="168"/>
      <c r="D251" s="169" t="s">
        <v>170</v>
      </c>
      <c r="E251" s="170" t="s">
        <v>1</v>
      </c>
      <c r="F251" s="171" t="s">
        <v>344</v>
      </c>
      <c r="H251" s="172">
        <v>2.54</v>
      </c>
      <c r="I251" s="173"/>
      <c r="J251" s="173"/>
      <c r="M251" s="168"/>
      <c r="N251" s="174"/>
      <c r="X251" s="175"/>
      <c r="AT251" s="170" t="s">
        <v>170</v>
      </c>
      <c r="AU251" s="170" t="s">
        <v>137</v>
      </c>
      <c r="AV251" s="12" t="s">
        <v>137</v>
      </c>
      <c r="AW251" s="12" t="s">
        <v>5</v>
      </c>
      <c r="AX251" s="12" t="s">
        <v>77</v>
      </c>
      <c r="AY251" s="170" t="s">
        <v>163</v>
      </c>
    </row>
    <row r="252" spans="2:65" s="13" customFormat="1" ht="10.199999999999999">
      <c r="B252" s="176"/>
      <c r="D252" s="169" t="s">
        <v>170</v>
      </c>
      <c r="E252" s="177" t="s">
        <v>1</v>
      </c>
      <c r="F252" s="178" t="s">
        <v>173</v>
      </c>
      <c r="H252" s="179">
        <v>2.54</v>
      </c>
      <c r="I252" s="180"/>
      <c r="J252" s="180"/>
      <c r="M252" s="176"/>
      <c r="N252" s="181"/>
      <c r="X252" s="182"/>
      <c r="AT252" s="177" t="s">
        <v>170</v>
      </c>
      <c r="AU252" s="177" t="s">
        <v>137</v>
      </c>
      <c r="AV252" s="13" t="s">
        <v>169</v>
      </c>
      <c r="AW252" s="13" t="s">
        <v>5</v>
      </c>
      <c r="AX252" s="13" t="s">
        <v>85</v>
      </c>
      <c r="AY252" s="177" t="s">
        <v>163</v>
      </c>
    </row>
    <row r="253" spans="2:65" s="1" customFormat="1" ht="37.799999999999997" customHeight="1">
      <c r="B253" s="31"/>
      <c r="C253" s="154" t="s">
        <v>345</v>
      </c>
      <c r="D253" s="154" t="s">
        <v>165</v>
      </c>
      <c r="E253" s="155" t="s">
        <v>346</v>
      </c>
      <c r="F253" s="156" t="s">
        <v>347</v>
      </c>
      <c r="G253" s="157" t="s">
        <v>195</v>
      </c>
      <c r="H253" s="158">
        <v>0.25900000000000001</v>
      </c>
      <c r="I253" s="159"/>
      <c r="J253" s="159"/>
      <c r="K253" s="158">
        <f>ROUND(P253*H253,3)</f>
        <v>0</v>
      </c>
      <c r="L253" s="160"/>
      <c r="M253" s="31"/>
      <c r="N253" s="161" t="s">
        <v>1</v>
      </c>
      <c r="O253" s="121" t="s">
        <v>41</v>
      </c>
      <c r="P253" s="162">
        <f>I253+J253</f>
        <v>0</v>
      </c>
      <c r="Q253" s="162">
        <f>ROUND(I253*H253,3)</f>
        <v>0</v>
      </c>
      <c r="R253" s="162">
        <f>ROUND(J253*H253,3)</f>
        <v>0</v>
      </c>
      <c r="T253" s="163">
        <f>S253*H253</f>
        <v>0</v>
      </c>
      <c r="U253" s="163">
        <v>0</v>
      </c>
      <c r="V253" s="163">
        <f>U253*H253</f>
        <v>0</v>
      </c>
      <c r="W253" s="163">
        <v>0</v>
      </c>
      <c r="X253" s="164">
        <f>W253*H253</f>
        <v>0</v>
      </c>
      <c r="AR253" s="165" t="s">
        <v>169</v>
      </c>
      <c r="AT253" s="165" t="s">
        <v>165</v>
      </c>
      <c r="AU253" s="165" t="s">
        <v>137</v>
      </c>
      <c r="AY253" s="16" t="s">
        <v>163</v>
      </c>
      <c r="BE253" s="166">
        <f>IF(O253="základná",K253,0)</f>
        <v>0</v>
      </c>
      <c r="BF253" s="166">
        <f>IF(O253="znížená",K253,0)</f>
        <v>0</v>
      </c>
      <c r="BG253" s="166">
        <f>IF(O253="zákl. prenesená",K253,0)</f>
        <v>0</v>
      </c>
      <c r="BH253" s="166">
        <f>IF(O253="zníž. prenesená",K253,0)</f>
        <v>0</v>
      </c>
      <c r="BI253" s="166">
        <f>IF(O253="nulová",K253,0)</f>
        <v>0</v>
      </c>
      <c r="BJ253" s="16" t="s">
        <v>137</v>
      </c>
      <c r="BK253" s="167">
        <f>ROUND(P253*H253,3)</f>
        <v>0</v>
      </c>
      <c r="BL253" s="16" t="s">
        <v>169</v>
      </c>
      <c r="BM253" s="165" t="s">
        <v>348</v>
      </c>
    </row>
    <row r="254" spans="2:65" s="12" customFormat="1" ht="10.199999999999999">
      <c r="B254" s="168"/>
      <c r="D254" s="169" t="s">
        <v>170</v>
      </c>
      <c r="E254" s="170" t="s">
        <v>1</v>
      </c>
      <c r="F254" s="171" t="s">
        <v>349</v>
      </c>
      <c r="H254" s="172">
        <v>0.25900000000000001</v>
      </c>
      <c r="I254" s="173"/>
      <c r="J254" s="173"/>
      <c r="M254" s="168"/>
      <c r="N254" s="174"/>
      <c r="X254" s="175"/>
      <c r="AT254" s="170" t="s">
        <v>170</v>
      </c>
      <c r="AU254" s="170" t="s">
        <v>137</v>
      </c>
      <c r="AV254" s="12" t="s">
        <v>137</v>
      </c>
      <c r="AW254" s="12" t="s">
        <v>5</v>
      </c>
      <c r="AX254" s="12" t="s">
        <v>77</v>
      </c>
      <c r="AY254" s="170" t="s">
        <v>163</v>
      </c>
    </row>
    <row r="255" spans="2:65" s="13" customFormat="1" ht="10.199999999999999">
      <c r="B255" s="176"/>
      <c r="D255" s="169" t="s">
        <v>170</v>
      </c>
      <c r="E255" s="177" t="s">
        <v>1</v>
      </c>
      <c r="F255" s="178" t="s">
        <v>173</v>
      </c>
      <c r="H255" s="179">
        <v>0.25900000000000001</v>
      </c>
      <c r="I255" s="180"/>
      <c r="J255" s="180"/>
      <c r="M255" s="176"/>
      <c r="N255" s="181"/>
      <c r="X255" s="182"/>
      <c r="AT255" s="177" t="s">
        <v>170</v>
      </c>
      <c r="AU255" s="177" t="s">
        <v>137</v>
      </c>
      <c r="AV255" s="13" t="s">
        <v>169</v>
      </c>
      <c r="AW255" s="13" t="s">
        <v>5</v>
      </c>
      <c r="AX255" s="13" t="s">
        <v>85</v>
      </c>
      <c r="AY255" s="177" t="s">
        <v>163</v>
      </c>
    </row>
    <row r="256" spans="2:65" s="1" customFormat="1" ht="37.799999999999997" customHeight="1">
      <c r="B256" s="31"/>
      <c r="C256" s="154" t="s">
        <v>258</v>
      </c>
      <c r="D256" s="154" t="s">
        <v>165</v>
      </c>
      <c r="E256" s="155" t="s">
        <v>350</v>
      </c>
      <c r="F256" s="156" t="s">
        <v>351</v>
      </c>
      <c r="G256" s="157" t="s">
        <v>213</v>
      </c>
      <c r="H256" s="158">
        <v>18.448</v>
      </c>
      <c r="I256" s="159"/>
      <c r="J256" s="159"/>
      <c r="K256" s="158">
        <f>ROUND(P256*H256,3)</f>
        <v>0</v>
      </c>
      <c r="L256" s="160"/>
      <c r="M256" s="31"/>
      <c r="N256" s="161" t="s">
        <v>1</v>
      </c>
      <c r="O256" s="121" t="s">
        <v>41</v>
      </c>
      <c r="P256" s="162">
        <f>I256+J256</f>
        <v>0</v>
      </c>
      <c r="Q256" s="162">
        <f>ROUND(I256*H256,3)</f>
        <v>0</v>
      </c>
      <c r="R256" s="162">
        <f>ROUND(J256*H256,3)</f>
        <v>0</v>
      </c>
      <c r="T256" s="163">
        <f>S256*H256</f>
        <v>0</v>
      </c>
      <c r="U256" s="163">
        <v>0</v>
      </c>
      <c r="V256" s="163">
        <f>U256*H256</f>
        <v>0</v>
      </c>
      <c r="W256" s="163">
        <v>0</v>
      </c>
      <c r="X256" s="164">
        <f>W256*H256</f>
        <v>0</v>
      </c>
      <c r="AR256" s="165" t="s">
        <v>169</v>
      </c>
      <c r="AT256" s="165" t="s">
        <v>165</v>
      </c>
      <c r="AU256" s="165" t="s">
        <v>137</v>
      </c>
      <c r="AY256" s="16" t="s">
        <v>163</v>
      </c>
      <c r="BE256" s="166">
        <f>IF(O256="základná",K256,0)</f>
        <v>0</v>
      </c>
      <c r="BF256" s="166">
        <f>IF(O256="znížená",K256,0)</f>
        <v>0</v>
      </c>
      <c r="BG256" s="166">
        <f>IF(O256="zákl. prenesená",K256,0)</f>
        <v>0</v>
      </c>
      <c r="BH256" s="166">
        <f>IF(O256="zníž. prenesená",K256,0)</f>
        <v>0</v>
      </c>
      <c r="BI256" s="166">
        <f>IF(O256="nulová",K256,0)</f>
        <v>0</v>
      </c>
      <c r="BJ256" s="16" t="s">
        <v>137</v>
      </c>
      <c r="BK256" s="167">
        <f>ROUND(P256*H256,3)</f>
        <v>0</v>
      </c>
      <c r="BL256" s="16" t="s">
        <v>169</v>
      </c>
      <c r="BM256" s="165" t="s">
        <v>352</v>
      </c>
    </row>
    <row r="257" spans="2:65" s="12" customFormat="1" ht="10.199999999999999">
      <c r="B257" s="168"/>
      <c r="D257" s="169" t="s">
        <v>170</v>
      </c>
      <c r="E257" s="170" t="s">
        <v>1</v>
      </c>
      <c r="F257" s="171" t="s">
        <v>353</v>
      </c>
      <c r="H257" s="172">
        <v>18.448</v>
      </c>
      <c r="I257" s="173"/>
      <c r="J257" s="173"/>
      <c r="M257" s="168"/>
      <c r="N257" s="174"/>
      <c r="X257" s="175"/>
      <c r="AT257" s="170" t="s">
        <v>170</v>
      </c>
      <c r="AU257" s="170" t="s">
        <v>137</v>
      </c>
      <c r="AV257" s="12" t="s">
        <v>137</v>
      </c>
      <c r="AW257" s="12" t="s">
        <v>5</v>
      </c>
      <c r="AX257" s="12" t="s">
        <v>77</v>
      </c>
      <c r="AY257" s="170" t="s">
        <v>163</v>
      </c>
    </row>
    <row r="258" spans="2:65" s="13" customFormat="1" ht="10.199999999999999">
      <c r="B258" s="176"/>
      <c r="D258" s="169" t="s">
        <v>170</v>
      </c>
      <c r="E258" s="177" t="s">
        <v>1</v>
      </c>
      <c r="F258" s="178" t="s">
        <v>173</v>
      </c>
      <c r="H258" s="179">
        <v>18.448</v>
      </c>
      <c r="I258" s="180"/>
      <c r="J258" s="180"/>
      <c r="M258" s="176"/>
      <c r="N258" s="181"/>
      <c r="X258" s="182"/>
      <c r="AT258" s="177" t="s">
        <v>170</v>
      </c>
      <c r="AU258" s="177" t="s">
        <v>137</v>
      </c>
      <c r="AV258" s="13" t="s">
        <v>169</v>
      </c>
      <c r="AW258" s="13" t="s">
        <v>5</v>
      </c>
      <c r="AX258" s="13" t="s">
        <v>85</v>
      </c>
      <c r="AY258" s="177" t="s">
        <v>163</v>
      </c>
    </row>
    <row r="259" spans="2:65" s="1" customFormat="1" ht="37.799999999999997" customHeight="1">
      <c r="B259" s="31"/>
      <c r="C259" s="154" t="s">
        <v>354</v>
      </c>
      <c r="D259" s="154" t="s">
        <v>165</v>
      </c>
      <c r="E259" s="155" t="s">
        <v>355</v>
      </c>
      <c r="F259" s="156" t="s">
        <v>356</v>
      </c>
      <c r="G259" s="157" t="s">
        <v>213</v>
      </c>
      <c r="H259" s="158">
        <v>18.448</v>
      </c>
      <c r="I259" s="159"/>
      <c r="J259" s="159"/>
      <c r="K259" s="158">
        <f>ROUND(P259*H259,3)</f>
        <v>0</v>
      </c>
      <c r="L259" s="160"/>
      <c r="M259" s="31"/>
      <c r="N259" s="161" t="s">
        <v>1</v>
      </c>
      <c r="O259" s="121" t="s">
        <v>41</v>
      </c>
      <c r="P259" s="162">
        <f>I259+J259</f>
        <v>0</v>
      </c>
      <c r="Q259" s="162">
        <f>ROUND(I259*H259,3)</f>
        <v>0</v>
      </c>
      <c r="R259" s="162">
        <f>ROUND(J259*H259,3)</f>
        <v>0</v>
      </c>
      <c r="T259" s="163">
        <f>S259*H259</f>
        <v>0</v>
      </c>
      <c r="U259" s="163">
        <v>0</v>
      </c>
      <c r="V259" s="163">
        <f>U259*H259</f>
        <v>0</v>
      </c>
      <c r="W259" s="163">
        <v>0</v>
      </c>
      <c r="X259" s="164">
        <f>W259*H259</f>
        <v>0</v>
      </c>
      <c r="AR259" s="165" t="s">
        <v>169</v>
      </c>
      <c r="AT259" s="165" t="s">
        <v>165</v>
      </c>
      <c r="AU259" s="165" t="s">
        <v>137</v>
      </c>
      <c r="AY259" s="16" t="s">
        <v>163</v>
      </c>
      <c r="BE259" s="166">
        <f>IF(O259="základná",K259,0)</f>
        <v>0</v>
      </c>
      <c r="BF259" s="166">
        <f>IF(O259="znížená",K259,0)</f>
        <v>0</v>
      </c>
      <c r="BG259" s="166">
        <f>IF(O259="zákl. prenesená",K259,0)</f>
        <v>0</v>
      </c>
      <c r="BH259" s="166">
        <f>IF(O259="zníž. prenesená",K259,0)</f>
        <v>0</v>
      </c>
      <c r="BI259" s="166">
        <f>IF(O259="nulová",K259,0)</f>
        <v>0</v>
      </c>
      <c r="BJ259" s="16" t="s">
        <v>137</v>
      </c>
      <c r="BK259" s="167">
        <f>ROUND(P259*H259,3)</f>
        <v>0</v>
      </c>
      <c r="BL259" s="16" t="s">
        <v>169</v>
      </c>
      <c r="BM259" s="165" t="s">
        <v>357</v>
      </c>
    </row>
    <row r="260" spans="2:65" s="11" customFormat="1" ht="22.8" customHeight="1">
      <c r="B260" s="141"/>
      <c r="D260" s="142" t="s">
        <v>76</v>
      </c>
      <c r="E260" s="152" t="s">
        <v>179</v>
      </c>
      <c r="F260" s="152" t="s">
        <v>358</v>
      </c>
      <c r="I260" s="144"/>
      <c r="J260" s="144"/>
      <c r="K260" s="153">
        <f>BK260</f>
        <v>0</v>
      </c>
      <c r="M260" s="141"/>
      <c r="N260" s="146"/>
      <c r="Q260" s="147">
        <f>SUM(Q261:Q338)</f>
        <v>0</v>
      </c>
      <c r="R260" s="147">
        <f>SUM(R261:R338)</f>
        <v>0</v>
      </c>
      <c r="T260" s="148">
        <f>SUM(T261:T338)</f>
        <v>0</v>
      </c>
      <c r="V260" s="148">
        <f>SUM(V261:V338)</f>
        <v>0</v>
      </c>
      <c r="X260" s="149">
        <f>SUM(X261:X338)</f>
        <v>0</v>
      </c>
      <c r="AR260" s="142" t="s">
        <v>85</v>
      </c>
      <c r="AT260" s="150" t="s">
        <v>76</v>
      </c>
      <c r="AU260" s="150" t="s">
        <v>85</v>
      </c>
      <c r="AY260" s="142" t="s">
        <v>163</v>
      </c>
      <c r="BK260" s="151">
        <f>SUM(BK261:BK338)</f>
        <v>0</v>
      </c>
    </row>
    <row r="261" spans="2:65" s="1" customFormat="1" ht="76.349999999999994" customHeight="1">
      <c r="B261" s="31"/>
      <c r="C261" s="154" t="s">
        <v>262</v>
      </c>
      <c r="D261" s="154" t="s">
        <v>165</v>
      </c>
      <c r="E261" s="155" t="s">
        <v>359</v>
      </c>
      <c r="F261" s="156" t="s">
        <v>360</v>
      </c>
      <c r="G261" s="157" t="s">
        <v>213</v>
      </c>
      <c r="H261" s="158">
        <v>1175.0730000000001</v>
      </c>
      <c r="I261" s="159"/>
      <c r="J261" s="159"/>
      <c r="K261" s="158">
        <f>ROUND(P261*H261,3)</f>
        <v>0</v>
      </c>
      <c r="L261" s="160"/>
      <c r="M261" s="31"/>
      <c r="N261" s="161" t="s">
        <v>1</v>
      </c>
      <c r="O261" s="121" t="s">
        <v>41</v>
      </c>
      <c r="P261" s="162">
        <f>I261+J261</f>
        <v>0</v>
      </c>
      <c r="Q261" s="162">
        <f>ROUND(I261*H261,3)</f>
        <v>0</v>
      </c>
      <c r="R261" s="162">
        <f>ROUND(J261*H261,3)</f>
        <v>0</v>
      </c>
      <c r="T261" s="163">
        <f>S261*H261</f>
        <v>0</v>
      </c>
      <c r="U261" s="163">
        <v>0</v>
      </c>
      <c r="V261" s="163">
        <f>U261*H261</f>
        <v>0</v>
      </c>
      <c r="W261" s="163">
        <v>0</v>
      </c>
      <c r="X261" s="164">
        <f>W261*H261</f>
        <v>0</v>
      </c>
      <c r="AR261" s="165" t="s">
        <v>169</v>
      </c>
      <c r="AT261" s="165" t="s">
        <v>165</v>
      </c>
      <c r="AU261" s="165" t="s">
        <v>137</v>
      </c>
      <c r="AY261" s="16" t="s">
        <v>163</v>
      </c>
      <c r="BE261" s="166">
        <f>IF(O261="základná",K261,0)</f>
        <v>0</v>
      </c>
      <c r="BF261" s="166">
        <f>IF(O261="znížená",K261,0)</f>
        <v>0</v>
      </c>
      <c r="BG261" s="166">
        <f>IF(O261="zákl. prenesená",K261,0)</f>
        <v>0</v>
      </c>
      <c r="BH261" s="166">
        <f>IF(O261="zníž. prenesená",K261,0)</f>
        <v>0</v>
      </c>
      <c r="BI261" s="166">
        <f>IF(O261="nulová",K261,0)</f>
        <v>0</v>
      </c>
      <c r="BJ261" s="16" t="s">
        <v>137</v>
      </c>
      <c r="BK261" s="167">
        <f>ROUND(P261*H261,3)</f>
        <v>0</v>
      </c>
      <c r="BL261" s="16" t="s">
        <v>169</v>
      </c>
      <c r="BM261" s="165" t="s">
        <v>361</v>
      </c>
    </row>
    <row r="262" spans="2:65" s="12" customFormat="1" ht="10.199999999999999">
      <c r="B262" s="168"/>
      <c r="D262" s="169" t="s">
        <v>170</v>
      </c>
      <c r="E262" s="170" t="s">
        <v>1</v>
      </c>
      <c r="F262" s="171" t="s">
        <v>362</v>
      </c>
      <c r="H262" s="172">
        <v>1027.895</v>
      </c>
      <c r="I262" s="173"/>
      <c r="J262" s="173"/>
      <c r="M262" s="168"/>
      <c r="N262" s="174"/>
      <c r="X262" s="175"/>
      <c r="AT262" s="170" t="s">
        <v>170</v>
      </c>
      <c r="AU262" s="170" t="s">
        <v>137</v>
      </c>
      <c r="AV262" s="12" t="s">
        <v>137</v>
      </c>
      <c r="AW262" s="12" t="s">
        <v>5</v>
      </c>
      <c r="AX262" s="12" t="s">
        <v>77</v>
      </c>
      <c r="AY262" s="170" t="s">
        <v>163</v>
      </c>
    </row>
    <row r="263" spans="2:65" s="12" customFormat="1" ht="30.6">
      <c r="B263" s="168"/>
      <c r="D263" s="169" t="s">
        <v>170</v>
      </c>
      <c r="E263" s="170" t="s">
        <v>1</v>
      </c>
      <c r="F263" s="171" t="s">
        <v>363</v>
      </c>
      <c r="H263" s="172">
        <v>147.178</v>
      </c>
      <c r="I263" s="173"/>
      <c r="J263" s="173"/>
      <c r="M263" s="168"/>
      <c r="N263" s="174"/>
      <c r="X263" s="175"/>
      <c r="AT263" s="170" t="s">
        <v>170</v>
      </c>
      <c r="AU263" s="170" t="s">
        <v>137</v>
      </c>
      <c r="AV263" s="12" t="s">
        <v>137</v>
      </c>
      <c r="AW263" s="12" t="s">
        <v>5</v>
      </c>
      <c r="AX263" s="12" t="s">
        <v>77</v>
      </c>
      <c r="AY263" s="170" t="s">
        <v>163</v>
      </c>
    </row>
    <row r="264" spans="2:65" s="13" customFormat="1" ht="10.199999999999999">
      <c r="B264" s="176"/>
      <c r="D264" s="169" t="s">
        <v>170</v>
      </c>
      <c r="E264" s="177" t="s">
        <v>1</v>
      </c>
      <c r="F264" s="178" t="s">
        <v>173</v>
      </c>
      <c r="H264" s="179">
        <v>1175.0730000000001</v>
      </c>
      <c r="I264" s="180"/>
      <c r="J264" s="180"/>
      <c r="M264" s="176"/>
      <c r="N264" s="181"/>
      <c r="X264" s="182"/>
      <c r="AT264" s="177" t="s">
        <v>170</v>
      </c>
      <c r="AU264" s="177" t="s">
        <v>137</v>
      </c>
      <c r="AV264" s="13" t="s">
        <v>169</v>
      </c>
      <c r="AW264" s="13" t="s">
        <v>5</v>
      </c>
      <c r="AX264" s="13" t="s">
        <v>85</v>
      </c>
      <c r="AY264" s="177" t="s">
        <v>163</v>
      </c>
    </row>
    <row r="265" spans="2:65" s="1" customFormat="1" ht="24.15" customHeight="1">
      <c r="B265" s="31"/>
      <c r="C265" s="154" t="s">
        <v>364</v>
      </c>
      <c r="D265" s="154" t="s">
        <v>165</v>
      </c>
      <c r="E265" s="155" t="s">
        <v>365</v>
      </c>
      <c r="F265" s="156" t="s">
        <v>366</v>
      </c>
      <c r="G265" s="157" t="s">
        <v>213</v>
      </c>
      <c r="H265" s="158">
        <v>755.07</v>
      </c>
      <c r="I265" s="159"/>
      <c r="J265" s="159"/>
      <c r="K265" s="158">
        <f>ROUND(P265*H265,3)</f>
        <v>0</v>
      </c>
      <c r="L265" s="160"/>
      <c r="M265" s="31"/>
      <c r="N265" s="161" t="s">
        <v>1</v>
      </c>
      <c r="O265" s="121" t="s">
        <v>41</v>
      </c>
      <c r="P265" s="162">
        <f>I265+J265</f>
        <v>0</v>
      </c>
      <c r="Q265" s="162">
        <f>ROUND(I265*H265,3)</f>
        <v>0</v>
      </c>
      <c r="R265" s="162">
        <f>ROUND(J265*H265,3)</f>
        <v>0</v>
      </c>
      <c r="T265" s="163">
        <f>S265*H265</f>
        <v>0</v>
      </c>
      <c r="U265" s="163">
        <v>0</v>
      </c>
      <c r="V265" s="163">
        <f>U265*H265</f>
        <v>0</v>
      </c>
      <c r="W265" s="163">
        <v>0</v>
      </c>
      <c r="X265" s="164">
        <f>W265*H265</f>
        <v>0</v>
      </c>
      <c r="AR265" s="165" t="s">
        <v>169</v>
      </c>
      <c r="AT265" s="165" t="s">
        <v>165</v>
      </c>
      <c r="AU265" s="165" t="s">
        <v>137</v>
      </c>
      <c r="AY265" s="16" t="s">
        <v>163</v>
      </c>
      <c r="BE265" s="166">
        <f>IF(O265="základná",K265,0)</f>
        <v>0</v>
      </c>
      <c r="BF265" s="166">
        <f>IF(O265="znížená",K265,0)</f>
        <v>0</v>
      </c>
      <c r="BG265" s="166">
        <f>IF(O265="zákl. prenesená",K265,0)</f>
        <v>0</v>
      </c>
      <c r="BH265" s="166">
        <f>IF(O265="zníž. prenesená",K265,0)</f>
        <v>0</v>
      </c>
      <c r="BI265" s="166">
        <f>IF(O265="nulová",K265,0)</f>
        <v>0</v>
      </c>
      <c r="BJ265" s="16" t="s">
        <v>137</v>
      </c>
      <c r="BK265" s="167">
        <f>ROUND(P265*H265,3)</f>
        <v>0</v>
      </c>
      <c r="BL265" s="16" t="s">
        <v>169</v>
      </c>
      <c r="BM265" s="165" t="s">
        <v>367</v>
      </c>
    </row>
    <row r="266" spans="2:65" s="12" customFormat="1" ht="20.399999999999999">
      <c r="B266" s="168"/>
      <c r="D266" s="169" t="s">
        <v>170</v>
      </c>
      <c r="E266" s="170" t="s">
        <v>1</v>
      </c>
      <c r="F266" s="171" t="s">
        <v>368</v>
      </c>
      <c r="H266" s="172">
        <v>284.73</v>
      </c>
      <c r="I266" s="173"/>
      <c r="J266" s="173"/>
      <c r="M266" s="168"/>
      <c r="N266" s="174"/>
      <c r="X266" s="175"/>
      <c r="AT266" s="170" t="s">
        <v>170</v>
      </c>
      <c r="AU266" s="170" t="s">
        <v>137</v>
      </c>
      <c r="AV266" s="12" t="s">
        <v>137</v>
      </c>
      <c r="AW266" s="12" t="s">
        <v>5</v>
      </c>
      <c r="AX266" s="12" t="s">
        <v>77</v>
      </c>
      <c r="AY266" s="170" t="s">
        <v>163</v>
      </c>
    </row>
    <row r="267" spans="2:65" s="12" customFormat="1" ht="10.199999999999999">
      <c r="B267" s="168"/>
      <c r="D267" s="169" t="s">
        <v>170</v>
      </c>
      <c r="E267" s="170" t="s">
        <v>1</v>
      </c>
      <c r="F267" s="171" t="s">
        <v>369</v>
      </c>
      <c r="H267" s="172">
        <v>470.34</v>
      </c>
      <c r="I267" s="173"/>
      <c r="J267" s="173"/>
      <c r="M267" s="168"/>
      <c r="N267" s="174"/>
      <c r="X267" s="175"/>
      <c r="AT267" s="170" t="s">
        <v>170</v>
      </c>
      <c r="AU267" s="170" t="s">
        <v>137</v>
      </c>
      <c r="AV267" s="12" t="s">
        <v>137</v>
      </c>
      <c r="AW267" s="12" t="s">
        <v>5</v>
      </c>
      <c r="AX267" s="12" t="s">
        <v>77</v>
      </c>
      <c r="AY267" s="170" t="s">
        <v>163</v>
      </c>
    </row>
    <row r="268" spans="2:65" s="13" customFormat="1" ht="10.199999999999999">
      <c r="B268" s="176"/>
      <c r="D268" s="169" t="s">
        <v>170</v>
      </c>
      <c r="E268" s="177" t="s">
        <v>1</v>
      </c>
      <c r="F268" s="178" t="s">
        <v>173</v>
      </c>
      <c r="H268" s="179">
        <v>755.07</v>
      </c>
      <c r="I268" s="180"/>
      <c r="J268" s="180"/>
      <c r="M268" s="176"/>
      <c r="N268" s="181"/>
      <c r="X268" s="182"/>
      <c r="AT268" s="177" t="s">
        <v>170</v>
      </c>
      <c r="AU268" s="177" t="s">
        <v>137</v>
      </c>
      <c r="AV268" s="13" t="s">
        <v>169</v>
      </c>
      <c r="AW268" s="13" t="s">
        <v>5</v>
      </c>
      <c r="AX268" s="13" t="s">
        <v>85</v>
      </c>
      <c r="AY268" s="177" t="s">
        <v>163</v>
      </c>
    </row>
    <row r="269" spans="2:65" s="1" customFormat="1" ht="37.799999999999997" customHeight="1">
      <c r="B269" s="31"/>
      <c r="C269" s="154" t="s">
        <v>267</v>
      </c>
      <c r="D269" s="154" t="s">
        <v>165</v>
      </c>
      <c r="E269" s="155" t="s">
        <v>370</v>
      </c>
      <c r="F269" s="156" t="s">
        <v>371</v>
      </c>
      <c r="G269" s="157" t="s">
        <v>213</v>
      </c>
      <c r="H269" s="158">
        <v>755.07</v>
      </c>
      <c r="I269" s="159"/>
      <c r="J269" s="159"/>
      <c r="K269" s="158">
        <f>ROUND(P269*H269,3)</f>
        <v>0</v>
      </c>
      <c r="L269" s="160"/>
      <c r="M269" s="31"/>
      <c r="N269" s="161" t="s">
        <v>1</v>
      </c>
      <c r="O269" s="121" t="s">
        <v>41</v>
      </c>
      <c r="P269" s="162">
        <f>I269+J269</f>
        <v>0</v>
      </c>
      <c r="Q269" s="162">
        <f>ROUND(I269*H269,3)</f>
        <v>0</v>
      </c>
      <c r="R269" s="162">
        <f>ROUND(J269*H269,3)</f>
        <v>0</v>
      </c>
      <c r="T269" s="163">
        <f>S269*H269</f>
        <v>0</v>
      </c>
      <c r="U269" s="163">
        <v>0</v>
      </c>
      <c r="V269" s="163">
        <f>U269*H269</f>
        <v>0</v>
      </c>
      <c r="W269" s="163">
        <v>0</v>
      </c>
      <c r="X269" s="164">
        <f>W269*H269</f>
        <v>0</v>
      </c>
      <c r="AR269" s="165" t="s">
        <v>169</v>
      </c>
      <c r="AT269" s="165" t="s">
        <v>165</v>
      </c>
      <c r="AU269" s="165" t="s">
        <v>137</v>
      </c>
      <c r="AY269" s="16" t="s">
        <v>163</v>
      </c>
      <c r="BE269" s="166">
        <f>IF(O269="základná",K269,0)</f>
        <v>0</v>
      </c>
      <c r="BF269" s="166">
        <f>IF(O269="znížená",K269,0)</f>
        <v>0</v>
      </c>
      <c r="BG269" s="166">
        <f>IF(O269="zákl. prenesená",K269,0)</f>
        <v>0</v>
      </c>
      <c r="BH269" s="166">
        <f>IF(O269="zníž. prenesená",K269,0)</f>
        <v>0</v>
      </c>
      <c r="BI269" s="166">
        <f>IF(O269="nulová",K269,0)</f>
        <v>0</v>
      </c>
      <c r="BJ269" s="16" t="s">
        <v>137</v>
      </c>
      <c r="BK269" s="167">
        <f>ROUND(P269*H269,3)</f>
        <v>0</v>
      </c>
      <c r="BL269" s="16" t="s">
        <v>169</v>
      </c>
      <c r="BM269" s="165" t="s">
        <v>372</v>
      </c>
    </row>
    <row r="270" spans="2:65" s="1" customFormat="1" ht="24.15" customHeight="1">
      <c r="B270" s="31"/>
      <c r="C270" s="154" t="s">
        <v>373</v>
      </c>
      <c r="D270" s="154" t="s">
        <v>165</v>
      </c>
      <c r="E270" s="155" t="s">
        <v>374</v>
      </c>
      <c r="F270" s="156" t="s">
        <v>375</v>
      </c>
      <c r="G270" s="157" t="s">
        <v>213</v>
      </c>
      <c r="H270" s="158">
        <v>226.52099999999999</v>
      </c>
      <c r="I270" s="159"/>
      <c r="J270" s="159"/>
      <c r="K270" s="158">
        <f>ROUND(P270*H270,3)</f>
        <v>0</v>
      </c>
      <c r="L270" s="160"/>
      <c r="M270" s="31"/>
      <c r="N270" s="161" t="s">
        <v>1</v>
      </c>
      <c r="O270" s="121" t="s">
        <v>41</v>
      </c>
      <c r="P270" s="162">
        <f>I270+J270</f>
        <v>0</v>
      </c>
      <c r="Q270" s="162">
        <f>ROUND(I270*H270,3)</f>
        <v>0</v>
      </c>
      <c r="R270" s="162">
        <f>ROUND(J270*H270,3)</f>
        <v>0</v>
      </c>
      <c r="T270" s="163">
        <f>S270*H270</f>
        <v>0</v>
      </c>
      <c r="U270" s="163">
        <v>0</v>
      </c>
      <c r="V270" s="163">
        <f>U270*H270</f>
        <v>0</v>
      </c>
      <c r="W270" s="163">
        <v>0</v>
      </c>
      <c r="X270" s="164">
        <f>W270*H270</f>
        <v>0</v>
      </c>
      <c r="AR270" s="165" t="s">
        <v>169</v>
      </c>
      <c r="AT270" s="165" t="s">
        <v>165</v>
      </c>
      <c r="AU270" s="165" t="s">
        <v>137</v>
      </c>
      <c r="AY270" s="16" t="s">
        <v>163</v>
      </c>
      <c r="BE270" s="166">
        <f>IF(O270="základná",K270,0)</f>
        <v>0</v>
      </c>
      <c r="BF270" s="166">
        <f>IF(O270="znížená",K270,0)</f>
        <v>0</v>
      </c>
      <c r="BG270" s="166">
        <f>IF(O270="zákl. prenesená",K270,0)</f>
        <v>0</v>
      </c>
      <c r="BH270" s="166">
        <f>IF(O270="zníž. prenesená",K270,0)</f>
        <v>0</v>
      </c>
      <c r="BI270" s="166">
        <f>IF(O270="nulová",K270,0)</f>
        <v>0</v>
      </c>
      <c r="BJ270" s="16" t="s">
        <v>137</v>
      </c>
      <c r="BK270" s="167">
        <f>ROUND(P270*H270,3)</f>
        <v>0</v>
      </c>
      <c r="BL270" s="16" t="s">
        <v>169</v>
      </c>
      <c r="BM270" s="165" t="s">
        <v>376</v>
      </c>
    </row>
    <row r="271" spans="2:65" s="12" customFormat="1" ht="30.6">
      <c r="B271" s="168"/>
      <c r="D271" s="169" t="s">
        <v>170</v>
      </c>
      <c r="E271" s="170" t="s">
        <v>1</v>
      </c>
      <c r="F271" s="171" t="s">
        <v>377</v>
      </c>
      <c r="H271" s="172">
        <v>85.418999999999997</v>
      </c>
      <c r="I271" s="173"/>
      <c r="J271" s="173"/>
      <c r="M271" s="168"/>
      <c r="N271" s="174"/>
      <c r="X271" s="175"/>
      <c r="AT271" s="170" t="s">
        <v>170</v>
      </c>
      <c r="AU271" s="170" t="s">
        <v>137</v>
      </c>
      <c r="AV271" s="12" t="s">
        <v>137</v>
      </c>
      <c r="AW271" s="12" t="s">
        <v>5</v>
      </c>
      <c r="AX271" s="12" t="s">
        <v>77</v>
      </c>
      <c r="AY271" s="170" t="s">
        <v>163</v>
      </c>
    </row>
    <row r="272" spans="2:65" s="12" customFormat="1" ht="20.399999999999999">
      <c r="B272" s="168"/>
      <c r="D272" s="169" t="s">
        <v>170</v>
      </c>
      <c r="E272" s="170" t="s">
        <v>1</v>
      </c>
      <c r="F272" s="171" t="s">
        <v>378</v>
      </c>
      <c r="H272" s="172">
        <v>141.102</v>
      </c>
      <c r="I272" s="173"/>
      <c r="J272" s="173"/>
      <c r="M272" s="168"/>
      <c r="N272" s="174"/>
      <c r="X272" s="175"/>
      <c r="AT272" s="170" t="s">
        <v>170</v>
      </c>
      <c r="AU272" s="170" t="s">
        <v>137</v>
      </c>
      <c r="AV272" s="12" t="s">
        <v>137</v>
      </c>
      <c r="AW272" s="12" t="s">
        <v>5</v>
      </c>
      <c r="AX272" s="12" t="s">
        <v>77</v>
      </c>
      <c r="AY272" s="170" t="s">
        <v>163</v>
      </c>
    </row>
    <row r="273" spans="2:65" s="13" customFormat="1" ht="10.199999999999999">
      <c r="B273" s="176"/>
      <c r="D273" s="169" t="s">
        <v>170</v>
      </c>
      <c r="E273" s="177" t="s">
        <v>1</v>
      </c>
      <c r="F273" s="178" t="s">
        <v>173</v>
      </c>
      <c r="H273" s="179">
        <v>226.52099999999999</v>
      </c>
      <c r="I273" s="180"/>
      <c r="J273" s="180"/>
      <c r="M273" s="176"/>
      <c r="N273" s="181"/>
      <c r="X273" s="182"/>
      <c r="AT273" s="177" t="s">
        <v>170</v>
      </c>
      <c r="AU273" s="177" t="s">
        <v>137</v>
      </c>
      <c r="AV273" s="13" t="s">
        <v>169</v>
      </c>
      <c r="AW273" s="13" t="s">
        <v>5</v>
      </c>
      <c r="AX273" s="13" t="s">
        <v>85</v>
      </c>
      <c r="AY273" s="177" t="s">
        <v>163</v>
      </c>
    </row>
    <row r="274" spans="2:65" s="1" customFormat="1" ht="24.15" customHeight="1">
      <c r="B274" s="31"/>
      <c r="C274" s="154" t="s">
        <v>270</v>
      </c>
      <c r="D274" s="154" t="s">
        <v>165</v>
      </c>
      <c r="E274" s="155" t="s">
        <v>379</v>
      </c>
      <c r="F274" s="156" t="s">
        <v>380</v>
      </c>
      <c r="G274" s="157" t="s">
        <v>213</v>
      </c>
      <c r="H274" s="158">
        <v>755.07</v>
      </c>
      <c r="I274" s="159"/>
      <c r="J274" s="159"/>
      <c r="K274" s="158">
        <f>ROUND(P274*H274,3)</f>
        <v>0</v>
      </c>
      <c r="L274" s="160"/>
      <c r="M274" s="31"/>
      <c r="N274" s="161" t="s">
        <v>1</v>
      </c>
      <c r="O274" s="121" t="s">
        <v>41</v>
      </c>
      <c r="P274" s="162">
        <f>I274+J274</f>
        <v>0</v>
      </c>
      <c r="Q274" s="162">
        <f>ROUND(I274*H274,3)</f>
        <v>0</v>
      </c>
      <c r="R274" s="162">
        <f>ROUND(J274*H274,3)</f>
        <v>0</v>
      </c>
      <c r="T274" s="163">
        <f>S274*H274</f>
        <v>0</v>
      </c>
      <c r="U274" s="163">
        <v>0</v>
      </c>
      <c r="V274" s="163">
        <f>U274*H274</f>
        <v>0</v>
      </c>
      <c r="W274" s="163">
        <v>0</v>
      </c>
      <c r="X274" s="164">
        <f>W274*H274</f>
        <v>0</v>
      </c>
      <c r="AR274" s="165" t="s">
        <v>169</v>
      </c>
      <c r="AT274" s="165" t="s">
        <v>165</v>
      </c>
      <c r="AU274" s="165" t="s">
        <v>137</v>
      </c>
      <c r="AY274" s="16" t="s">
        <v>163</v>
      </c>
      <c r="BE274" s="166">
        <f>IF(O274="základná",K274,0)</f>
        <v>0</v>
      </c>
      <c r="BF274" s="166">
        <f>IF(O274="znížená",K274,0)</f>
        <v>0</v>
      </c>
      <c r="BG274" s="166">
        <f>IF(O274="zákl. prenesená",K274,0)</f>
        <v>0</v>
      </c>
      <c r="BH274" s="166">
        <f>IF(O274="zníž. prenesená",K274,0)</f>
        <v>0</v>
      </c>
      <c r="BI274" s="166">
        <f>IF(O274="nulová",K274,0)</f>
        <v>0</v>
      </c>
      <c r="BJ274" s="16" t="s">
        <v>137</v>
      </c>
      <c r="BK274" s="167">
        <f>ROUND(P274*H274,3)</f>
        <v>0</v>
      </c>
      <c r="BL274" s="16" t="s">
        <v>169</v>
      </c>
      <c r="BM274" s="165" t="s">
        <v>381</v>
      </c>
    </row>
    <row r="275" spans="2:65" s="1" customFormat="1" ht="24.15" customHeight="1">
      <c r="B275" s="31"/>
      <c r="C275" s="154" t="s">
        <v>382</v>
      </c>
      <c r="D275" s="154" t="s">
        <v>165</v>
      </c>
      <c r="E275" s="155" t="s">
        <v>383</v>
      </c>
      <c r="F275" s="156" t="s">
        <v>384</v>
      </c>
      <c r="G275" s="157" t="s">
        <v>213</v>
      </c>
      <c r="H275" s="158">
        <v>1531.3309999999999</v>
      </c>
      <c r="I275" s="159"/>
      <c r="J275" s="159"/>
      <c r="K275" s="158">
        <f>ROUND(P275*H275,3)</f>
        <v>0</v>
      </c>
      <c r="L275" s="160"/>
      <c r="M275" s="31"/>
      <c r="N275" s="161" t="s">
        <v>1</v>
      </c>
      <c r="O275" s="121" t="s">
        <v>41</v>
      </c>
      <c r="P275" s="162">
        <f>I275+J275</f>
        <v>0</v>
      </c>
      <c r="Q275" s="162">
        <f>ROUND(I275*H275,3)</f>
        <v>0</v>
      </c>
      <c r="R275" s="162">
        <f>ROUND(J275*H275,3)</f>
        <v>0</v>
      </c>
      <c r="T275" s="163">
        <f>S275*H275</f>
        <v>0</v>
      </c>
      <c r="U275" s="163">
        <v>0</v>
      </c>
      <c r="V275" s="163">
        <f>U275*H275</f>
        <v>0</v>
      </c>
      <c r="W275" s="163">
        <v>0</v>
      </c>
      <c r="X275" s="164">
        <f>W275*H275</f>
        <v>0</v>
      </c>
      <c r="AR275" s="165" t="s">
        <v>169</v>
      </c>
      <c r="AT275" s="165" t="s">
        <v>165</v>
      </c>
      <c r="AU275" s="165" t="s">
        <v>137</v>
      </c>
      <c r="AY275" s="16" t="s">
        <v>163</v>
      </c>
      <c r="BE275" s="166">
        <f>IF(O275="základná",K275,0)</f>
        <v>0</v>
      </c>
      <c r="BF275" s="166">
        <f>IF(O275="znížená",K275,0)</f>
        <v>0</v>
      </c>
      <c r="BG275" s="166">
        <f>IF(O275="zákl. prenesená",K275,0)</f>
        <v>0</v>
      </c>
      <c r="BH275" s="166">
        <f>IF(O275="zníž. prenesená",K275,0)</f>
        <v>0</v>
      </c>
      <c r="BI275" s="166">
        <f>IF(O275="nulová",K275,0)</f>
        <v>0</v>
      </c>
      <c r="BJ275" s="16" t="s">
        <v>137</v>
      </c>
      <c r="BK275" s="167">
        <f>ROUND(P275*H275,3)</f>
        <v>0</v>
      </c>
      <c r="BL275" s="16" t="s">
        <v>169</v>
      </c>
      <c r="BM275" s="165" t="s">
        <v>385</v>
      </c>
    </row>
    <row r="276" spans="2:65" s="12" customFormat="1" ht="20.399999999999999">
      <c r="B276" s="168"/>
      <c r="D276" s="169" t="s">
        <v>170</v>
      </c>
      <c r="E276" s="170" t="s">
        <v>1</v>
      </c>
      <c r="F276" s="171" t="s">
        <v>386</v>
      </c>
      <c r="H276" s="172">
        <v>577.28</v>
      </c>
      <c r="I276" s="173"/>
      <c r="J276" s="173"/>
      <c r="M276" s="168"/>
      <c r="N276" s="174"/>
      <c r="X276" s="175"/>
      <c r="AT276" s="170" t="s">
        <v>170</v>
      </c>
      <c r="AU276" s="170" t="s">
        <v>137</v>
      </c>
      <c r="AV276" s="12" t="s">
        <v>137</v>
      </c>
      <c r="AW276" s="12" t="s">
        <v>5</v>
      </c>
      <c r="AX276" s="12" t="s">
        <v>77</v>
      </c>
      <c r="AY276" s="170" t="s">
        <v>163</v>
      </c>
    </row>
    <row r="277" spans="2:65" s="12" customFormat="1" ht="30.6">
      <c r="B277" s="168"/>
      <c r="D277" s="169" t="s">
        <v>170</v>
      </c>
      <c r="E277" s="170" t="s">
        <v>1</v>
      </c>
      <c r="F277" s="171" t="s">
        <v>387</v>
      </c>
      <c r="H277" s="172">
        <v>-8.2390000000000008</v>
      </c>
      <c r="I277" s="173"/>
      <c r="J277" s="173"/>
      <c r="M277" s="168"/>
      <c r="N277" s="174"/>
      <c r="X277" s="175"/>
      <c r="AT277" s="170" t="s">
        <v>170</v>
      </c>
      <c r="AU277" s="170" t="s">
        <v>137</v>
      </c>
      <c r="AV277" s="12" t="s">
        <v>137</v>
      </c>
      <c r="AW277" s="12" t="s">
        <v>5</v>
      </c>
      <c r="AX277" s="12" t="s">
        <v>77</v>
      </c>
      <c r="AY277" s="170" t="s">
        <v>163</v>
      </c>
    </row>
    <row r="278" spans="2:65" s="12" customFormat="1" ht="30.6">
      <c r="B278" s="168"/>
      <c r="D278" s="169" t="s">
        <v>170</v>
      </c>
      <c r="E278" s="170" t="s">
        <v>1</v>
      </c>
      <c r="F278" s="171" t="s">
        <v>388</v>
      </c>
      <c r="H278" s="172">
        <v>-39.472000000000001</v>
      </c>
      <c r="I278" s="173"/>
      <c r="J278" s="173"/>
      <c r="M278" s="168"/>
      <c r="N278" s="174"/>
      <c r="X278" s="175"/>
      <c r="AT278" s="170" t="s">
        <v>170</v>
      </c>
      <c r="AU278" s="170" t="s">
        <v>137</v>
      </c>
      <c r="AV278" s="12" t="s">
        <v>137</v>
      </c>
      <c r="AW278" s="12" t="s">
        <v>5</v>
      </c>
      <c r="AX278" s="12" t="s">
        <v>77</v>
      </c>
      <c r="AY278" s="170" t="s">
        <v>163</v>
      </c>
    </row>
    <row r="279" spans="2:65" s="12" customFormat="1" ht="20.399999999999999">
      <c r="B279" s="168"/>
      <c r="D279" s="169" t="s">
        <v>170</v>
      </c>
      <c r="E279" s="170" t="s">
        <v>1</v>
      </c>
      <c r="F279" s="171" t="s">
        <v>389</v>
      </c>
      <c r="H279" s="172">
        <v>36.250999999999998</v>
      </c>
      <c r="I279" s="173"/>
      <c r="J279" s="173"/>
      <c r="M279" s="168"/>
      <c r="N279" s="174"/>
      <c r="X279" s="175"/>
      <c r="AT279" s="170" t="s">
        <v>170</v>
      </c>
      <c r="AU279" s="170" t="s">
        <v>137</v>
      </c>
      <c r="AV279" s="12" t="s">
        <v>137</v>
      </c>
      <c r="AW279" s="12" t="s">
        <v>5</v>
      </c>
      <c r="AX279" s="12" t="s">
        <v>77</v>
      </c>
      <c r="AY279" s="170" t="s">
        <v>163</v>
      </c>
    </row>
    <row r="280" spans="2:65" s="12" customFormat="1" ht="20.399999999999999">
      <c r="B280" s="168"/>
      <c r="D280" s="169" t="s">
        <v>170</v>
      </c>
      <c r="E280" s="170" t="s">
        <v>1</v>
      </c>
      <c r="F280" s="171" t="s">
        <v>390</v>
      </c>
      <c r="H280" s="172">
        <v>1031.278</v>
      </c>
      <c r="I280" s="173"/>
      <c r="J280" s="173"/>
      <c r="M280" s="168"/>
      <c r="N280" s="174"/>
      <c r="X280" s="175"/>
      <c r="AT280" s="170" t="s">
        <v>170</v>
      </c>
      <c r="AU280" s="170" t="s">
        <v>137</v>
      </c>
      <c r="AV280" s="12" t="s">
        <v>137</v>
      </c>
      <c r="AW280" s="12" t="s">
        <v>5</v>
      </c>
      <c r="AX280" s="12" t="s">
        <v>77</v>
      </c>
      <c r="AY280" s="170" t="s">
        <v>163</v>
      </c>
    </row>
    <row r="281" spans="2:65" s="12" customFormat="1" ht="30.6">
      <c r="B281" s="168"/>
      <c r="D281" s="169" t="s">
        <v>170</v>
      </c>
      <c r="E281" s="170" t="s">
        <v>1</v>
      </c>
      <c r="F281" s="171" t="s">
        <v>391</v>
      </c>
      <c r="H281" s="172">
        <v>-113.895</v>
      </c>
      <c r="I281" s="173"/>
      <c r="J281" s="173"/>
      <c r="M281" s="168"/>
      <c r="N281" s="174"/>
      <c r="X281" s="175"/>
      <c r="AT281" s="170" t="s">
        <v>170</v>
      </c>
      <c r="AU281" s="170" t="s">
        <v>137</v>
      </c>
      <c r="AV281" s="12" t="s">
        <v>137</v>
      </c>
      <c r="AW281" s="12" t="s">
        <v>5</v>
      </c>
      <c r="AX281" s="12" t="s">
        <v>77</v>
      </c>
      <c r="AY281" s="170" t="s">
        <v>163</v>
      </c>
    </row>
    <row r="282" spans="2:65" s="12" customFormat="1" ht="10.199999999999999">
      <c r="B282" s="168"/>
      <c r="D282" s="169" t="s">
        <v>170</v>
      </c>
      <c r="E282" s="170" t="s">
        <v>1</v>
      </c>
      <c r="F282" s="171" t="s">
        <v>392</v>
      </c>
      <c r="H282" s="172">
        <v>48.128</v>
      </c>
      <c r="I282" s="173"/>
      <c r="J282" s="173"/>
      <c r="M282" s="168"/>
      <c r="N282" s="174"/>
      <c r="X282" s="175"/>
      <c r="AT282" s="170" t="s">
        <v>170</v>
      </c>
      <c r="AU282" s="170" t="s">
        <v>137</v>
      </c>
      <c r="AV282" s="12" t="s">
        <v>137</v>
      </c>
      <c r="AW282" s="12" t="s">
        <v>5</v>
      </c>
      <c r="AX282" s="12" t="s">
        <v>77</v>
      </c>
      <c r="AY282" s="170" t="s">
        <v>163</v>
      </c>
    </row>
    <row r="283" spans="2:65" s="13" customFormat="1" ht="10.199999999999999">
      <c r="B283" s="176"/>
      <c r="D283" s="169" t="s">
        <v>170</v>
      </c>
      <c r="E283" s="177" t="s">
        <v>1</v>
      </c>
      <c r="F283" s="178" t="s">
        <v>173</v>
      </c>
      <c r="H283" s="179">
        <v>1531.3309999999999</v>
      </c>
      <c r="I283" s="180"/>
      <c r="J283" s="180"/>
      <c r="M283" s="176"/>
      <c r="N283" s="181"/>
      <c r="X283" s="182"/>
      <c r="AT283" s="177" t="s">
        <v>170</v>
      </c>
      <c r="AU283" s="177" t="s">
        <v>137</v>
      </c>
      <c r="AV283" s="13" t="s">
        <v>169</v>
      </c>
      <c r="AW283" s="13" t="s">
        <v>5</v>
      </c>
      <c r="AX283" s="13" t="s">
        <v>85</v>
      </c>
      <c r="AY283" s="177" t="s">
        <v>163</v>
      </c>
    </row>
    <row r="284" spans="2:65" s="1" customFormat="1" ht="24.15" customHeight="1">
      <c r="B284" s="31"/>
      <c r="C284" s="154" t="s">
        <v>274</v>
      </c>
      <c r="D284" s="154" t="s">
        <v>165</v>
      </c>
      <c r="E284" s="155" t="s">
        <v>393</v>
      </c>
      <c r="F284" s="156" t="s">
        <v>394</v>
      </c>
      <c r="G284" s="157" t="s">
        <v>213</v>
      </c>
      <c r="H284" s="158">
        <v>670.76400000000001</v>
      </c>
      <c r="I284" s="159"/>
      <c r="J284" s="159"/>
      <c r="K284" s="158">
        <f>ROUND(P284*H284,3)</f>
        <v>0</v>
      </c>
      <c r="L284" s="160"/>
      <c r="M284" s="31"/>
      <c r="N284" s="161" t="s">
        <v>1</v>
      </c>
      <c r="O284" s="121" t="s">
        <v>41</v>
      </c>
      <c r="P284" s="162">
        <f>I284+J284</f>
        <v>0</v>
      </c>
      <c r="Q284" s="162">
        <f>ROUND(I284*H284,3)</f>
        <v>0</v>
      </c>
      <c r="R284" s="162">
        <f>ROUND(J284*H284,3)</f>
        <v>0</v>
      </c>
      <c r="T284" s="163">
        <f>S284*H284</f>
        <v>0</v>
      </c>
      <c r="U284" s="163">
        <v>0</v>
      </c>
      <c r="V284" s="163">
        <f>U284*H284</f>
        <v>0</v>
      </c>
      <c r="W284" s="163">
        <v>0</v>
      </c>
      <c r="X284" s="164">
        <f>W284*H284</f>
        <v>0</v>
      </c>
      <c r="AR284" s="165" t="s">
        <v>169</v>
      </c>
      <c r="AT284" s="165" t="s">
        <v>165</v>
      </c>
      <c r="AU284" s="165" t="s">
        <v>137</v>
      </c>
      <c r="AY284" s="16" t="s">
        <v>163</v>
      </c>
      <c r="BE284" s="166">
        <f>IF(O284="základná",K284,0)</f>
        <v>0</v>
      </c>
      <c r="BF284" s="166">
        <f>IF(O284="znížená",K284,0)</f>
        <v>0</v>
      </c>
      <c r="BG284" s="166">
        <f>IF(O284="zákl. prenesená",K284,0)</f>
        <v>0</v>
      </c>
      <c r="BH284" s="166">
        <f>IF(O284="zníž. prenesená",K284,0)</f>
        <v>0</v>
      </c>
      <c r="BI284" s="166">
        <f>IF(O284="nulová",K284,0)</f>
        <v>0</v>
      </c>
      <c r="BJ284" s="16" t="s">
        <v>137</v>
      </c>
      <c r="BK284" s="167">
        <f>ROUND(P284*H284,3)</f>
        <v>0</v>
      </c>
      <c r="BL284" s="16" t="s">
        <v>169</v>
      </c>
      <c r="BM284" s="165" t="s">
        <v>395</v>
      </c>
    </row>
    <row r="285" spans="2:65" s="12" customFormat="1" ht="10.199999999999999">
      <c r="B285" s="168"/>
      <c r="D285" s="169" t="s">
        <v>170</v>
      </c>
      <c r="E285" s="170" t="s">
        <v>1</v>
      </c>
      <c r="F285" s="171" t="s">
        <v>396</v>
      </c>
      <c r="H285" s="172">
        <v>459.399</v>
      </c>
      <c r="I285" s="173"/>
      <c r="J285" s="173"/>
      <c r="M285" s="168"/>
      <c r="N285" s="174"/>
      <c r="X285" s="175"/>
      <c r="AT285" s="170" t="s">
        <v>170</v>
      </c>
      <c r="AU285" s="170" t="s">
        <v>137</v>
      </c>
      <c r="AV285" s="12" t="s">
        <v>137</v>
      </c>
      <c r="AW285" s="12" t="s">
        <v>5</v>
      </c>
      <c r="AX285" s="12" t="s">
        <v>77</v>
      </c>
      <c r="AY285" s="170" t="s">
        <v>163</v>
      </c>
    </row>
    <row r="286" spans="2:65" s="12" customFormat="1" ht="10.199999999999999">
      <c r="B286" s="168"/>
      <c r="D286" s="169" t="s">
        <v>170</v>
      </c>
      <c r="E286" s="170" t="s">
        <v>1</v>
      </c>
      <c r="F286" s="171" t="s">
        <v>397</v>
      </c>
      <c r="H286" s="172">
        <v>23.5</v>
      </c>
      <c r="I286" s="173"/>
      <c r="J286" s="173"/>
      <c r="M286" s="168"/>
      <c r="N286" s="174"/>
      <c r="X286" s="175"/>
      <c r="AT286" s="170" t="s">
        <v>170</v>
      </c>
      <c r="AU286" s="170" t="s">
        <v>137</v>
      </c>
      <c r="AV286" s="12" t="s">
        <v>137</v>
      </c>
      <c r="AW286" s="12" t="s">
        <v>5</v>
      </c>
      <c r="AX286" s="12" t="s">
        <v>77</v>
      </c>
      <c r="AY286" s="170" t="s">
        <v>163</v>
      </c>
    </row>
    <row r="287" spans="2:65" s="12" customFormat="1" ht="20.399999999999999">
      <c r="B287" s="168"/>
      <c r="D287" s="169" t="s">
        <v>170</v>
      </c>
      <c r="E287" s="170" t="s">
        <v>1</v>
      </c>
      <c r="F287" s="171" t="s">
        <v>398</v>
      </c>
      <c r="H287" s="172">
        <v>6.44</v>
      </c>
      <c r="I287" s="173"/>
      <c r="J287" s="173"/>
      <c r="M287" s="168"/>
      <c r="N287" s="174"/>
      <c r="X287" s="175"/>
      <c r="AT287" s="170" t="s">
        <v>170</v>
      </c>
      <c r="AU287" s="170" t="s">
        <v>137</v>
      </c>
      <c r="AV287" s="12" t="s">
        <v>137</v>
      </c>
      <c r="AW287" s="12" t="s">
        <v>5</v>
      </c>
      <c r="AX287" s="12" t="s">
        <v>77</v>
      </c>
      <c r="AY287" s="170" t="s">
        <v>163</v>
      </c>
    </row>
    <row r="288" spans="2:65" s="12" customFormat="1" ht="20.399999999999999">
      <c r="B288" s="168"/>
      <c r="D288" s="169" t="s">
        <v>170</v>
      </c>
      <c r="E288" s="170" t="s">
        <v>1</v>
      </c>
      <c r="F288" s="171" t="s">
        <v>399</v>
      </c>
      <c r="H288" s="172">
        <v>114.32</v>
      </c>
      <c r="I288" s="173"/>
      <c r="J288" s="173"/>
      <c r="M288" s="168"/>
      <c r="N288" s="174"/>
      <c r="X288" s="175"/>
      <c r="AT288" s="170" t="s">
        <v>170</v>
      </c>
      <c r="AU288" s="170" t="s">
        <v>137</v>
      </c>
      <c r="AV288" s="12" t="s">
        <v>137</v>
      </c>
      <c r="AW288" s="12" t="s">
        <v>5</v>
      </c>
      <c r="AX288" s="12" t="s">
        <v>77</v>
      </c>
      <c r="AY288" s="170" t="s">
        <v>163</v>
      </c>
    </row>
    <row r="289" spans="2:65" s="12" customFormat="1" ht="20.399999999999999">
      <c r="B289" s="168"/>
      <c r="D289" s="169" t="s">
        <v>170</v>
      </c>
      <c r="E289" s="170" t="s">
        <v>1</v>
      </c>
      <c r="F289" s="171" t="s">
        <v>400</v>
      </c>
      <c r="H289" s="172">
        <v>27.48</v>
      </c>
      <c r="I289" s="173"/>
      <c r="J289" s="173"/>
      <c r="M289" s="168"/>
      <c r="N289" s="174"/>
      <c r="X289" s="175"/>
      <c r="AT289" s="170" t="s">
        <v>170</v>
      </c>
      <c r="AU289" s="170" t="s">
        <v>137</v>
      </c>
      <c r="AV289" s="12" t="s">
        <v>137</v>
      </c>
      <c r="AW289" s="12" t="s">
        <v>5</v>
      </c>
      <c r="AX289" s="12" t="s">
        <v>77</v>
      </c>
      <c r="AY289" s="170" t="s">
        <v>163</v>
      </c>
    </row>
    <row r="290" spans="2:65" s="12" customFormat="1" ht="20.399999999999999">
      <c r="B290" s="168"/>
      <c r="D290" s="169" t="s">
        <v>170</v>
      </c>
      <c r="E290" s="170" t="s">
        <v>1</v>
      </c>
      <c r="F290" s="171" t="s">
        <v>401</v>
      </c>
      <c r="H290" s="172">
        <v>14.55</v>
      </c>
      <c r="I290" s="173"/>
      <c r="J290" s="173"/>
      <c r="M290" s="168"/>
      <c r="N290" s="174"/>
      <c r="X290" s="175"/>
      <c r="AT290" s="170" t="s">
        <v>170</v>
      </c>
      <c r="AU290" s="170" t="s">
        <v>137</v>
      </c>
      <c r="AV290" s="12" t="s">
        <v>137</v>
      </c>
      <c r="AW290" s="12" t="s">
        <v>5</v>
      </c>
      <c r="AX290" s="12" t="s">
        <v>77</v>
      </c>
      <c r="AY290" s="170" t="s">
        <v>163</v>
      </c>
    </row>
    <row r="291" spans="2:65" s="12" customFormat="1" ht="20.399999999999999">
      <c r="B291" s="168"/>
      <c r="D291" s="169" t="s">
        <v>170</v>
      </c>
      <c r="E291" s="170" t="s">
        <v>1</v>
      </c>
      <c r="F291" s="171" t="s">
        <v>402</v>
      </c>
      <c r="H291" s="172">
        <v>10.55</v>
      </c>
      <c r="I291" s="173"/>
      <c r="J291" s="173"/>
      <c r="M291" s="168"/>
      <c r="N291" s="174"/>
      <c r="X291" s="175"/>
      <c r="AT291" s="170" t="s">
        <v>170</v>
      </c>
      <c r="AU291" s="170" t="s">
        <v>137</v>
      </c>
      <c r="AV291" s="12" t="s">
        <v>137</v>
      </c>
      <c r="AW291" s="12" t="s">
        <v>5</v>
      </c>
      <c r="AX291" s="12" t="s">
        <v>77</v>
      </c>
      <c r="AY291" s="170" t="s">
        <v>163</v>
      </c>
    </row>
    <row r="292" spans="2:65" s="12" customFormat="1" ht="10.199999999999999">
      <c r="B292" s="168"/>
      <c r="D292" s="169" t="s">
        <v>170</v>
      </c>
      <c r="E292" s="170" t="s">
        <v>1</v>
      </c>
      <c r="F292" s="171" t="s">
        <v>403</v>
      </c>
      <c r="H292" s="172">
        <v>14.525</v>
      </c>
      <c r="I292" s="173"/>
      <c r="J292" s="173"/>
      <c r="M292" s="168"/>
      <c r="N292" s="174"/>
      <c r="X292" s="175"/>
      <c r="AT292" s="170" t="s">
        <v>170</v>
      </c>
      <c r="AU292" s="170" t="s">
        <v>137</v>
      </c>
      <c r="AV292" s="12" t="s">
        <v>137</v>
      </c>
      <c r="AW292" s="12" t="s">
        <v>5</v>
      </c>
      <c r="AX292" s="12" t="s">
        <v>77</v>
      </c>
      <c r="AY292" s="170" t="s">
        <v>163</v>
      </c>
    </row>
    <row r="293" spans="2:65" s="13" customFormat="1" ht="10.199999999999999">
      <c r="B293" s="176"/>
      <c r="D293" s="169" t="s">
        <v>170</v>
      </c>
      <c r="E293" s="177" t="s">
        <v>1</v>
      </c>
      <c r="F293" s="178" t="s">
        <v>173</v>
      </c>
      <c r="H293" s="179">
        <v>670.76400000000001</v>
      </c>
      <c r="I293" s="180"/>
      <c r="J293" s="180"/>
      <c r="M293" s="176"/>
      <c r="N293" s="181"/>
      <c r="X293" s="182"/>
      <c r="AT293" s="177" t="s">
        <v>170</v>
      </c>
      <c r="AU293" s="177" t="s">
        <v>137</v>
      </c>
      <c r="AV293" s="13" t="s">
        <v>169</v>
      </c>
      <c r="AW293" s="13" t="s">
        <v>5</v>
      </c>
      <c r="AX293" s="13" t="s">
        <v>85</v>
      </c>
      <c r="AY293" s="177" t="s">
        <v>163</v>
      </c>
    </row>
    <row r="294" spans="2:65" s="1" customFormat="1" ht="24.15" customHeight="1">
      <c r="B294" s="31"/>
      <c r="C294" s="154" t="s">
        <v>404</v>
      </c>
      <c r="D294" s="154" t="s">
        <v>165</v>
      </c>
      <c r="E294" s="155" t="s">
        <v>405</v>
      </c>
      <c r="F294" s="156" t="s">
        <v>406</v>
      </c>
      <c r="G294" s="157" t="s">
        <v>213</v>
      </c>
      <c r="H294" s="158">
        <v>1531.3309999999999</v>
      </c>
      <c r="I294" s="159"/>
      <c r="J294" s="159"/>
      <c r="K294" s="158">
        <f>ROUND(P294*H294,3)</f>
        <v>0</v>
      </c>
      <c r="L294" s="160"/>
      <c r="M294" s="31"/>
      <c r="N294" s="161" t="s">
        <v>1</v>
      </c>
      <c r="O294" s="121" t="s">
        <v>41</v>
      </c>
      <c r="P294" s="162">
        <f>I294+J294</f>
        <v>0</v>
      </c>
      <c r="Q294" s="162">
        <f>ROUND(I294*H294,3)</f>
        <v>0</v>
      </c>
      <c r="R294" s="162">
        <f>ROUND(J294*H294,3)</f>
        <v>0</v>
      </c>
      <c r="T294" s="163">
        <f>S294*H294</f>
        <v>0</v>
      </c>
      <c r="U294" s="163">
        <v>0</v>
      </c>
      <c r="V294" s="163">
        <f>U294*H294</f>
        <v>0</v>
      </c>
      <c r="W294" s="163">
        <v>0</v>
      </c>
      <c r="X294" s="164">
        <f>W294*H294</f>
        <v>0</v>
      </c>
      <c r="AR294" s="165" t="s">
        <v>169</v>
      </c>
      <c r="AT294" s="165" t="s">
        <v>165</v>
      </c>
      <c r="AU294" s="165" t="s">
        <v>137</v>
      </c>
      <c r="AY294" s="16" t="s">
        <v>163</v>
      </c>
      <c r="BE294" s="166">
        <f>IF(O294="základná",K294,0)</f>
        <v>0</v>
      </c>
      <c r="BF294" s="166">
        <f>IF(O294="znížená",K294,0)</f>
        <v>0</v>
      </c>
      <c r="BG294" s="166">
        <f>IF(O294="zákl. prenesená",K294,0)</f>
        <v>0</v>
      </c>
      <c r="BH294" s="166">
        <f>IF(O294="zníž. prenesená",K294,0)</f>
        <v>0</v>
      </c>
      <c r="BI294" s="166">
        <f>IF(O294="nulová",K294,0)</f>
        <v>0</v>
      </c>
      <c r="BJ294" s="16" t="s">
        <v>137</v>
      </c>
      <c r="BK294" s="167">
        <f>ROUND(P294*H294,3)</f>
        <v>0</v>
      </c>
      <c r="BL294" s="16" t="s">
        <v>169</v>
      </c>
      <c r="BM294" s="165" t="s">
        <v>407</v>
      </c>
    </row>
    <row r="295" spans="2:65" s="1" customFormat="1" ht="24.15" customHeight="1">
      <c r="B295" s="31"/>
      <c r="C295" s="154" t="s">
        <v>280</v>
      </c>
      <c r="D295" s="154" t="s">
        <v>165</v>
      </c>
      <c r="E295" s="155" t="s">
        <v>408</v>
      </c>
      <c r="F295" s="156" t="s">
        <v>409</v>
      </c>
      <c r="G295" s="157" t="s">
        <v>213</v>
      </c>
      <c r="H295" s="158">
        <v>34.850999999999999</v>
      </c>
      <c r="I295" s="159"/>
      <c r="J295" s="159"/>
      <c r="K295" s="158">
        <f>ROUND(P295*H295,3)</f>
        <v>0</v>
      </c>
      <c r="L295" s="160"/>
      <c r="M295" s="31"/>
      <c r="N295" s="161" t="s">
        <v>1</v>
      </c>
      <c r="O295" s="121" t="s">
        <v>41</v>
      </c>
      <c r="P295" s="162">
        <f>I295+J295</f>
        <v>0</v>
      </c>
      <c r="Q295" s="162">
        <f>ROUND(I295*H295,3)</f>
        <v>0</v>
      </c>
      <c r="R295" s="162">
        <f>ROUND(J295*H295,3)</f>
        <v>0</v>
      </c>
      <c r="T295" s="163">
        <f>S295*H295</f>
        <v>0</v>
      </c>
      <c r="U295" s="163">
        <v>0</v>
      </c>
      <c r="V295" s="163">
        <f>U295*H295</f>
        <v>0</v>
      </c>
      <c r="W295" s="163">
        <v>0</v>
      </c>
      <c r="X295" s="164">
        <f>W295*H295</f>
        <v>0</v>
      </c>
      <c r="AR295" s="165" t="s">
        <v>169</v>
      </c>
      <c r="AT295" s="165" t="s">
        <v>165</v>
      </c>
      <c r="AU295" s="165" t="s">
        <v>137</v>
      </c>
      <c r="AY295" s="16" t="s">
        <v>163</v>
      </c>
      <c r="BE295" s="166">
        <f>IF(O295="základná",K295,0)</f>
        <v>0</v>
      </c>
      <c r="BF295" s="166">
        <f>IF(O295="znížená",K295,0)</f>
        <v>0</v>
      </c>
      <c r="BG295" s="166">
        <f>IF(O295="zákl. prenesená",K295,0)</f>
        <v>0</v>
      </c>
      <c r="BH295" s="166">
        <f>IF(O295="zníž. prenesená",K295,0)</f>
        <v>0</v>
      </c>
      <c r="BI295" s="166">
        <f>IF(O295="nulová",K295,0)</f>
        <v>0</v>
      </c>
      <c r="BJ295" s="16" t="s">
        <v>137</v>
      </c>
      <c r="BK295" s="167">
        <f>ROUND(P295*H295,3)</f>
        <v>0</v>
      </c>
      <c r="BL295" s="16" t="s">
        <v>169</v>
      </c>
      <c r="BM295" s="165" t="s">
        <v>410</v>
      </c>
    </row>
    <row r="296" spans="2:65" s="12" customFormat="1" ht="10.199999999999999">
      <c r="B296" s="168"/>
      <c r="D296" s="169" t="s">
        <v>170</v>
      </c>
      <c r="E296" s="170" t="s">
        <v>1</v>
      </c>
      <c r="F296" s="171" t="s">
        <v>411</v>
      </c>
      <c r="H296" s="172">
        <v>33.231000000000002</v>
      </c>
      <c r="I296" s="173"/>
      <c r="J296" s="173"/>
      <c r="M296" s="168"/>
      <c r="N296" s="174"/>
      <c r="X296" s="175"/>
      <c r="AT296" s="170" t="s">
        <v>170</v>
      </c>
      <c r="AU296" s="170" t="s">
        <v>137</v>
      </c>
      <c r="AV296" s="12" t="s">
        <v>137</v>
      </c>
      <c r="AW296" s="12" t="s">
        <v>5</v>
      </c>
      <c r="AX296" s="12" t="s">
        <v>77</v>
      </c>
      <c r="AY296" s="170" t="s">
        <v>163</v>
      </c>
    </row>
    <row r="297" spans="2:65" s="12" customFormat="1" ht="10.199999999999999">
      <c r="B297" s="168"/>
      <c r="D297" s="169" t="s">
        <v>170</v>
      </c>
      <c r="E297" s="170" t="s">
        <v>1</v>
      </c>
      <c r="F297" s="171" t="s">
        <v>412</v>
      </c>
      <c r="H297" s="172">
        <v>1.62</v>
      </c>
      <c r="I297" s="173"/>
      <c r="J297" s="173"/>
      <c r="M297" s="168"/>
      <c r="N297" s="174"/>
      <c r="X297" s="175"/>
      <c r="AT297" s="170" t="s">
        <v>170</v>
      </c>
      <c r="AU297" s="170" t="s">
        <v>137</v>
      </c>
      <c r="AV297" s="12" t="s">
        <v>137</v>
      </c>
      <c r="AW297" s="12" t="s">
        <v>5</v>
      </c>
      <c r="AX297" s="12" t="s">
        <v>77</v>
      </c>
      <c r="AY297" s="170" t="s">
        <v>163</v>
      </c>
    </row>
    <row r="298" spans="2:65" s="13" customFormat="1" ht="10.199999999999999">
      <c r="B298" s="176"/>
      <c r="D298" s="169" t="s">
        <v>170</v>
      </c>
      <c r="E298" s="177" t="s">
        <v>1</v>
      </c>
      <c r="F298" s="178" t="s">
        <v>173</v>
      </c>
      <c r="H298" s="179">
        <v>34.850999999999999</v>
      </c>
      <c r="I298" s="180"/>
      <c r="J298" s="180"/>
      <c r="M298" s="176"/>
      <c r="N298" s="181"/>
      <c r="X298" s="182"/>
      <c r="AT298" s="177" t="s">
        <v>170</v>
      </c>
      <c r="AU298" s="177" t="s">
        <v>137</v>
      </c>
      <c r="AV298" s="13" t="s">
        <v>169</v>
      </c>
      <c r="AW298" s="13" t="s">
        <v>5</v>
      </c>
      <c r="AX298" s="13" t="s">
        <v>85</v>
      </c>
      <c r="AY298" s="177" t="s">
        <v>163</v>
      </c>
    </row>
    <row r="299" spans="2:65" s="1" customFormat="1" ht="24.15" customHeight="1">
      <c r="B299" s="31"/>
      <c r="C299" s="154" t="s">
        <v>413</v>
      </c>
      <c r="D299" s="154" t="s">
        <v>165</v>
      </c>
      <c r="E299" s="155" t="s">
        <v>414</v>
      </c>
      <c r="F299" s="156" t="s">
        <v>415</v>
      </c>
      <c r="G299" s="157" t="s">
        <v>213</v>
      </c>
      <c r="H299" s="158">
        <v>820.54</v>
      </c>
      <c r="I299" s="159"/>
      <c r="J299" s="159"/>
      <c r="K299" s="158">
        <f>ROUND(P299*H299,3)</f>
        <v>0</v>
      </c>
      <c r="L299" s="160"/>
      <c r="M299" s="31"/>
      <c r="N299" s="161" t="s">
        <v>1</v>
      </c>
      <c r="O299" s="121" t="s">
        <v>41</v>
      </c>
      <c r="P299" s="162">
        <f>I299+J299</f>
        <v>0</v>
      </c>
      <c r="Q299" s="162">
        <f>ROUND(I299*H299,3)</f>
        <v>0</v>
      </c>
      <c r="R299" s="162">
        <f>ROUND(J299*H299,3)</f>
        <v>0</v>
      </c>
      <c r="T299" s="163">
        <f>S299*H299</f>
        <v>0</v>
      </c>
      <c r="U299" s="163">
        <v>0</v>
      </c>
      <c r="V299" s="163">
        <f>U299*H299</f>
        <v>0</v>
      </c>
      <c r="W299" s="163">
        <v>0</v>
      </c>
      <c r="X299" s="164">
        <f>W299*H299</f>
        <v>0</v>
      </c>
      <c r="AR299" s="165" t="s">
        <v>169</v>
      </c>
      <c r="AT299" s="165" t="s">
        <v>165</v>
      </c>
      <c r="AU299" s="165" t="s">
        <v>137</v>
      </c>
      <c r="AY299" s="16" t="s">
        <v>163</v>
      </c>
      <c r="BE299" s="166">
        <f>IF(O299="základná",K299,0)</f>
        <v>0</v>
      </c>
      <c r="BF299" s="166">
        <f>IF(O299="znížená",K299,0)</f>
        <v>0</v>
      </c>
      <c r="BG299" s="166">
        <f>IF(O299="zákl. prenesená",K299,0)</f>
        <v>0</v>
      </c>
      <c r="BH299" s="166">
        <f>IF(O299="zníž. prenesená",K299,0)</f>
        <v>0</v>
      </c>
      <c r="BI299" s="166">
        <f>IF(O299="nulová",K299,0)</f>
        <v>0</v>
      </c>
      <c r="BJ299" s="16" t="s">
        <v>137</v>
      </c>
      <c r="BK299" s="167">
        <f>ROUND(P299*H299,3)</f>
        <v>0</v>
      </c>
      <c r="BL299" s="16" t="s">
        <v>169</v>
      </c>
      <c r="BM299" s="165" t="s">
        <v>416</v>
      </c>
    </row>
    <row r="300" spans="2:65" s="12" customFormat="1" ht="10.199999999999999">
      <c r="B300" s="168"/>
      <c r="D300" s="169" t="s">
        <v>170</v>
      </c>
      <c r="E300" s="170" t="s">
        <v>1</v>
      </c>
      <c r="F300" s="171" t="s">
        <v>417</v>
      </c>
      <c r="H300" s="172">
        <v>820.54</v>
      </c>
      <c r="I300" s="173"/>
      <c r="J300" s="173"/>
      <c r="M300" s="168"/>
      <c r="N300" s="174"/>
      <c r="X300" s="175"/>
      <c r="AT300" s="170" t="s">
        <v>170</v>
      </c>
      <c r="AU300" s="170" t="s">
        <v>137</v>
      </c>
      <c r="AV300" s="12" t="s">
        <v>137</v>
      </c>
      <c r="AW300" s="12" t="s">
        <v>5</v>
      </c>
      <c r="AX300" s="12" t="s">
        <v>77</v>
      </c>
      <c r="AY300" s="170" t="s">
        <v>163</v>
      </c>
    </row>
    <row r="301" spans="2:65" s="13" customFormat="1" ht="10.199999999999999">
      <c r="B301" s="176"/>
      <c r="D301" s="169" t="s">
        <v>170</v>
      </c>
      <c r="E301" s="177" t="s">
        <v>1</v>
      </c>
      <c r="F301" s="178" t="s">
        <v>173</v>
      </c>
      <c r="H301" s="179">
        <v>820.54</v>
      </c>
      <c r="I301" s="180"/>
      <c r="J301" s="180"/>
      <c r="M301" s="176"/>
      <c r="N301" s="181"/>
      <c r="X301" s="182"/>
      <c r="AT301" s="177" t="s">
        <v>170</v>
      </c>
      <c r="AU301" s="177" t="s">
        <v>137</v>
      </c>
      <c r="AV301" s="13" t="s">
        <v>169</v>
      </c>
      <c r="AW301" s="13" t="s">
        <v>5</v>
      </c>
      <c r="AX301" s="13" t="s">
        <v>85</v>
      </c>
      <c r="AY301" s="177" t="s">
        <v>163</v>
      </c>
    </row>
    <row r="302" spans="2:65" s="1" customFormat="1" ht="24.15" customHeight="1">
      <c r="B302" s="31"/>
      <c r="C302" s="154" t="s">
        <v>286</v>
      </c>
      <c r="D302" s="154" t="s">
        <v>165</v>
      </c>
      <c r="E302" s="155" t="s">
        <v>418</v>
      </c>
      <c r="F302" s="156" t="s">
        <v>419</v>
      </c>
      <c r="G302" s="157" t="s">
        <v>213</v>
      </c>
      <c r="H302" s="158">
        <v>819.06399999999996</v>
      </c>
      <c r="I302" s="159"/>
      <c r="J302" s="159"/>
      <c r="K302" s="158">
        <f>ROUND(P302*H302,3)</f>
        <v>0</v>
      </c>
      <c r="L302" s="160"/>
      <c r="M302" s="31"/>
      <c r="N302" s="161" t="s">
        <v>1</v>
      </c>
      <c r="O302" s="121" t="s">
        <v>41</v>
      </c>
      <c r="P302" s="162">
        <f>I302+J302</f>
        <v>0</v>
      </c>
      <c r="Q302" s="162">
        <f>ROUND(I302*H302,3)</f>
        <v>0</v>
      </c>
      <c r="R302" s="162">
        <f>ROUND(J302*H302,3)</f>
        <v>0</v>
      </c>
      <c r="T302" s="163">
        <f>S302*H302</f>
        <v>0</v>
      </c>
      <c r="U302" s="163">
        <v>0</v>
      </c>
      <c r="V302" s="163">
        <f>U302*H302</f>
        <v>0</v>
      </c>
      <c r="W302" s="163">
        <v>0</v>
      </c>
      <c r="X302" s="164">
        <f>W302*H302</f>
        <v>0</v>
      </c>
      <c r="AR302" s="165" t="s">
        <v>169</v>
      </c>
      <c r="AT302" s="165" t="s">
        <v>165</v>
      </c>
      <c r="AU302" s="165" t="s">
        <v>137</v>
      </c>
      <c r="AY302" s="16" t="s">
        <v>163</v>
      </c>
      <c r="BE302" s="166">
        <f>IF(O302="základná",K302,0)</f>
        <v>0</v>
      </c>
      <c r="BF302" s="166">
        <f>IF(O302="znížená",K302,0)</f>
        <v>0</v>
      </c>
      <c r="BG302" s="166">
        <f>IF(O302="zákl. prenesená",K302,0)</f>
        <v>0</v>
      </c>
      <c r="BH302" s="166">
        <f>IF(O302="zníž. prenesená",K302,0)</f>
        <v>0</v>
      </c>
      <c r="BI302" s="166">
        <f>IF(O302="nulová",K302,0)</f>
        <v>0</v>
      </c>
      <c r="BJ302" s="16" t="s">
        <v>137</v>
      </c>
      <c r="BK302" s="167">
        <f>ROUND(P302*H302,3)</f>
        <v>0</v>
      </c>
      <c r="BL302" s="16" t="s">
        <v>169</v>
      </c>
      <c r="BM302" s="165" t="s">
        <v>420</v>
      </c>
    </row>
    <row r="303" spans="2:65" s="12" customFormat="1" ht="10.199999999999999">
      <c r="B303" s="168"/>
      <c r="D303" s="169" t="s">
        <v>170</v>
      </c>
      <c r="E303" s="170" t="s">
        <v>1</v>
      </c>
      <c r="F303" s="171" t="s">
        <v>421</v>
      </c>
      <c r="H303" s="172">
        <v>86.332999999999998</v>
      </c>
      <c r="I303" s="173"/>
      <c r="J303" s="173"/>
      <c r="M303" s="168"/>
      <c r="N303" s="174"/>
      <c r="X303" s="175"/>
      <c r="AT303" s="170" t="s">
        <v>170</v>
      </c>
      <c r="AU303" s="170" t="s">
        <v>137</v>
      </c>
      <c r="AV303" s="12" t="s">
        <v>137</v>
      </c>
      <c r="AW303" s="12" t="s">
        <v>5</v>
      </c>
      <c r="AX303" s="12" t="s">
        <v>77</v>
      </c>
      <c r="AY303" s="170" t="s">
        <v>163</v>
      </c>
    </row>
    <row r="304" spans="2:65" s="12" customFormat="1" ht="10.199999999999999">
      <c r="B304" s="168"/>
      <c r="D304" s="169" t="s">
        <v>170</v>
      </c>
      <c r="E304" s="170" t="s">
        <v>1</v>
      </c>
      <c r="F304" s="171" t="s">
        <v>422</v>
      </c>
      <c r="H304" s="172">
        <v>732.73099999999999</v>
      </c>
      <c r="I304" s="173"/>
      <c r="J304" s="173"/>
      <c r="M304" s="168"/>
      <c r="N304" s="174"/>
      <c r="X304" s="175"/>
      <c r="AT304" s="170" t="s">
        <v>170</v>
      </c>
      <c r="AU304" s="170" t="s">
        <v>137</v>
      </c>
      <c r="AV304" s="12" t="s">
        <v>137</v>
      </c>
      <c r="AW304" s="12" t="s">
        <v>5</v>
      </c>
      <c r="AX304" s="12" t="s">
        <v>77</v>
      </c>
      <c r="AY304" s="170" t="s">
        <v>163</v>
      </c>
    </row>
    <row r="305" spans="2:65" s="13" customFormat="1" ht="10.199999999999999">
      <c r="B305" s="176"/>
      <c r="D305" s="169" t="s">
        <v>170</v>
      </c>
      <c r="E305" s="177" t="s">
        <v>1</v>
      </c>
      <c r="F305" s="178" t="s">
        <v>173</v>
      </c>
      <c r="H305" s="179">
        <v>819.06399999999996</v>
      </c>
      <c r="I305" s="180"/>
      <c r="J305" s="180"/>
      <c r="M305" s="176"/>
      <c r="N305" s="181"/>
      <c r="X305" s="182"/>
      <c r="AT305" s="177" t="s">
        <v>170</v>
      </c>
      <c r="AU305" s="177" t="s">
        <v>137</v>
      </c>
      <c r="AV305" s="13" t="s">
        <v>169</v>
      </c>
      <c r="AW305" s="13" t="s">
        <v>5</v>
      </c>
      <c r="AX305" s="13" t="s">
        <v>85</v>
      </c>
      <c r="AY305" s="177" t="s">
        <v>163</v>
      </c>
    </row>
    <row r="306" spans="2:65" s="1" customFormat="1" ht="37.799999999999997" customHeight="1">
      <c r="B306" s="31"/>
      <c r="C306" s="154" t="s">
        <v>423</v>
      </c>
      <c r="D306" s="154" t="s">
        <v>165</v>
      </c>
      <c r="E306" s="155" t="s">
        <v>424</v>
      </c>
      <c r="F306" s="156" t="s">
        <v>425</v>
      </c>
      <c r="G306" s="157" t="s">
        <v>213</v>
      </c>
      <c r="H306" s="158">
        <v>1.62</v>
      </c>
      <c r="I306" s="159"/>
      <c r="J306" s="159"/>
      <c r="K306" s="158">
        <f>ROUND(P306*H306,3)</f>
        <v>0</v>
      </c>
      <c r="L306" s="160"/>
      <c r="M306" s="31"/>
      <c r="N306" s="161" t="s">
        <v>1</v>
      </c>
      <c r="O306" s="121" t="s">
        <v>41</v>
      </c>
      <c r="P306" s="162">
        <f>I306+J306</f>
        <v>0</v>
      </c>
      <c r="Q306" s="162">
        <f>ROUND(I306*H306,3)</f>
        <v>0</v>
      </c>
      <c r="R306" s="162">
        <f>ROUND(J306*H306,3)</f>
        <v>0</v>
      </c>
      <c r="T306" s="163">
        <f>S306*H306</f>
        <v>0</v>
      </c>
      <c r="U306" s="163">
        <v>0</v>
      </c>
      <c r="V306" s="163">
        <f>U306*H306</f>
        <v>0</v>
      </c>
      <c r="W306" s="163">
        <v>0</v>
      </c>
      <c r="X306" s="164">
        <f>W306*H306</f>
        <v>0</v>
      </c>
      <c r="AR306" s="165" t="s">
        <v>169</v>
      </c>
      <c r="AT306" s="165" t="s">
        <v>165</v>
      </c>
      <c r="AU306" s="165" t="s">
        <v>137</v>
      </c>
      <c r="AY306" s="16" t="s">
        <v>163</v>
      </c>
      <c r="BE306" s="166">
        <f>IF(O306="základná",K306,0)</f>
        <v>0</v>
      </c>
      <c r="BF306" s="166">
        <f>IF(O306="znížená",K306,0)</f>
        <v>0</v>
      </c>
      <c r="BG306" s="166">
        <f>IF(O306="zákl. prenesená",K306,0)</f>
        <v>0</v>
      </c>
      <c r="BH306" s="166">
        <f>IF(O306="zníž. prenesená",K306,0)</f>
        <v>0</v>
      </c>
      <c r="BI306" s="166">
        <f>IF(O306="nulová",K306,0)</f>
        <v>0</v>
      </c>
      <c r="BJ306" s="16" t="s">
        <v>137</v>
      </c>
      <c r="BK306" s="167">
        <f>ROUND(P306*H306,3)</f>
        <v>0</v>
      </c>
      <c r="BL306" s="16" t="s">
        <v>169</v>
      </c>
      <c r="BM306" s="165" t="s">
        <v>426</v>
      </c>
    </row>
    <row r="307" spans="2:65" s="12" customFormat="1" ht="10.199999999999999">
      <c r="B307" s="168"/>
      <c r="D307" s="169" t="s">
        <v>170</v>
      </c>
      <c r="E307" s="170" t="s">
        <v>1</v>
      </c>
      <c r="F307" s="171" t="s">
        <v>427</v>
      </c>
      <c r="H307" s="172">
        <v>1.62</v>
      </c>
      <c r="I307" s="173"/>
      <c r="J307" s="173"/>
      <c r="M307" s="168"/>
      <c r="N307" s="174"/>
      <c r="X307" s="175"/>
      <c r="AT307" s="170" t="s">
        <v>170</v>
      </c>
      <c r="AU307" s="170" t="s">
        <v>137</v>
      </c>
      <c r="AV307" s="12" t="s">
        <v>137</v>
      </c>
      <c r="AW307" s="12" t="s">
        <v>5</v>
      </c>
      <c r="AX307" s="12" t="s">
        <v>77</v>
      </c>
      <c r="AY307" s="170" t="s">
        <v>163</v>
      </c>
    </row>
    <row r="308" spans="2:65" s="13" customFormat="1" ht="10.199999999999999">
      <c r="B308" s="176"/>
      <c r="D308" s="169" t="s">
        <v>170</v>
      </c>
      <c r="E308" s="177" t="s">
        <v>1</v>
      </c>
      <c r="F308" s="178" t="s">
        <v>173</v>
      </c>
      <c r="H308" s="179">
        <v>1.62</v>
      </c>
      <c r="I308" s="180"/>
      <c r="J308" s="180"/>
      <c r="M308" s="176"/>
      <c r="N308" s="181"/>
      <c r="X308" s="182"/>
      <c r="AT308" s="177" t="s">
        <v>170</v>
      </c>
      <c r="AU308" s="177" t="s">
        <v>137</v>
      </c>
      <c r="AV308" s="13" t="s">
        <v>169</v>
      </c>
      <c r="AW308" s="13" t="s">
        <v>5</v>
      </c>
      <c r="AX308" s="13" t="s">
        <v>85</v>
      </c>
      <c r="AY308" s="177" t="s">
        <v>163</v>
      </c>
    </row>
    <row r="309" spans="2:65" s="1" customFormat="1" ht="37.799999999999997" customHeight="1">
      <c r="B309" s="31"/>
      <c r="C309" s="154" t="s">
        <v>289</v>
      </c>
      <c r="D309" s="154" t="s">
        <v>165</v>
      </c>
      <c r="E309" s="155" t="s">
        <v>428</v>
      </c>
      <c r="F309" s="156" t="s">
        <v>429</v>
      </c>
      <c r="G309" s="157" t="s">
        <v>213</v>
      </c>
      <c r="H309" s="158">
        <v>33.231000000000002</v>
      </c>
      <c r="I309" s="159"/>
      <c r="J309" s="159"/>
      <c r="K309" s="158">
        <f>ROUND(P309*H309,3)</f>
        <v>0</v>
      </c>
      <c r="L309" s="160"/>
      <c r="M309" s="31"/>
      <c r="N309" s="161" t="s">
        <v>1</v>
      </c>
      <c r="O309" s="121" t="s">
        <v>41</v>
      </c>
      <c r="P309" s="162">
        <f>I309+J309</f>
        <v>0</v>
      </c>
      <c r="Q309" s="162">
        <f>ROUND(I309*H309,3)</f>
        <v>0</v>
      </c>
      <c r="R309" s="162">
        <f>ROUND(J309*H309,3)</f>
        <v>0</v>
      </c>
      <c r="T309" s="163">
        <f>S309*H309</f>
        <v>0</v>
      </c>
      <c r="U309" s="163">
        <v>0</v>
      </c>
      <c r="V309" s="163">
        <f>U309*H309</f>
        <v>0</v>
      </c>
      <c r="W309" s="163">
        <v>0</v>
      </c>
      <c r="X309" s="164">
        <f>W309*H309</f>
        <v>0</v>
      </c>
      <c r="AR309" s="165" t="s">
        <v>169</v>
      </c>
      <c r="AT309" s="165" t="s">
        <v>165</v>
      </c>
      <c r="AU309" s="165" t="s">
        <v>137</v>
      </c>
      <c r="AY309" s="16" t="s">
        <v>163</v>
      </c>
      <c r="BE309" s="166">
        <f>IF(O309="základná",K309,0)</f>
        <v>0</v>
      </c>
      <c r="BF309" s="166">
        <f>IF(O309="znížená",K309,0)</f>
        <v>0</v>
      </c>
      <c r="BG309" s="166">
        <f>IF(O309="zákl. prenesená",K309,0)</f>
        <v>0</v>
      </c>
      <c r="BH309" s="166">
        <f>IF(O309="zníž. prenesená",K309,0)</f>
        <v>0</v>
      </c>
      <c r="BI309" s="166">
        <f>IF(O309="nulová",K309,0)</f>
        <v>0</v>
      </c>
      <c r="BJ309" s="16" t="s">
        <v>137</v>
      </c>
      <c r="BK309" s="167">
        <f>ROUND(P309*H309,3)</f>
        <v>0</v>
      </c>
      <c r="BL309" s="16" t="s">
        <v>169</v>
      </c>
      <c r="BM309" s="165" t="s">
        <v>430</v>
      </c>
    </row>
    <row r="310" spans="2:65" s="12" customFormat="1" ht="10.199999999999999">
      <c r="B310" s="168"/>
      <c r="D310" s="169" t="s">
        <v>170</v>
      </c>
      <c r="E310" s="170" t="s">
        <v>1</v>
      </c>
      <c r="F310" s="171" t="s">
        <v>431</v>
      </c>
      <c r="H310" s="172">
        <v>33.231000000000002</v>
      </c>
      <c r="I310" s="173"/>
      <c r="J310" s="173"/>
      <c r="M310" s="168"/>
      <c r="N310" s="174"/>
      <c r="X310" s="175"/>
      <c r="AT310" s="170" t="s">
        <v>170</v>
      </c>
      <c r="AU310" s="170" t="s">
        <v>137</v>
      </c>
      <c r="AV310" s="12" t="s">
        <v>137</v>
      </c>
      <c r="AW310" s="12" t="s">
        <v>5</v>
      </c>
      <c r="AX310" s="12" t="s">
        <v>77</v>
      </c>
      <c r="AY310" s="170" t="s">
        <v>163</v>
      </c>
    </row>
    <row r="311" spans="2:65" s="14" customFormat="1" ht="20.399999999999999">
      <c r="B311" s="183"/>
      <c r="D311" s="169" t="s">
        <v>170</v>
      </c>
      <c r="E311" s="184" t="s">
        <v>1</v>
      </c>
      <c r="F311" s="185" t="s">
        <v>432</v>
      </c>
      <c r="H311" s="184" t="s">
        <v>1</v>
      </c>
      <c r="I311" s="186"/>
      <c r="J311" s="186"/>
      <c r="M311" s="183"/>
      <c r="N311" s="187"/>
      <c r="X311" s="188"/>
      <c r="AT311" s="184" t="s">
        <v>170</v>
      </c>
      <c r="AU311" s="184" t="s">
        <v>137</v>
      </c>
      <c r="AV311" s="14" t="s">
        <v>85</v>
      </c>
      <c r="AW311" s="14" t="s">
        <v>5</v>
      </c>
      <c r="AX311" s="14" t="s">
        <v>77</v>
      </c>
      <c r="AY311" s="184" t="s">
        <v>163</v>
      </c>
    </row>
    <row r="312" spans="2:65" s="13" customFormat="1" ht="10.199999999999999">
      <c r="B312" s="176"/>
      <c r="D312" s="169" t="s">
        <v>170</v>
      </c>
      <c r="E312" s="177" t="s">
        <v>1</v>
      </c>
      <c r="F312" s="178" t="s">
        <v>173</v>
      </c>
      <c r="H312" s="179">
        <v>33.231000000000002</v>
      </c>
      <c r="I312" s="180"/>
      <c r="J312" s="180"/>
      <c r="M312" s="176"/>
      <c r="N312" s="181"/>
      <c r="X312" s="182"/>
      <c r="AT312" s="177" t="s">
        <v>170</v>
      </c>
      <c r="AU312" s="177" t="s">
        <v>137</v>
      </c>
      <c r="AV312" s="13" t="s">
        <v>169</v>
      </c>
      <c r="AW312" s="13" t="s">
        <v>5</v>
      </c>
      <c r="AX312" s="13" t="s">
        <v>85</v>
      </c>
      <c r="AY312" s="177" t="s">
        <v>163</v>
      </c>
    </row>
    <row r="313" spans="2:65" s="1" customFormat="1" ht="24.15" customHeight="1">
      <c r="B313" s="31"/>
      <c r="C313" s="154" t="s">
        <v>433</v>
      </c>
      <c r="D313" s="154" t="s">
        <v>165</v>
      </c>
      <c r="E313" s="155" t="s">
        <v>434</v>
      </c>
      <c r="F313" s="156" t="s">
        <v>435</v>
      </c>
      <c r="G313" s="157" t="s">
        <v>213</v>
      </c>
      <c r="H313" s="158">
        <v>119.708</v>
      </c>
      <c r="I313" s="159"/>
      <c r="J313" s="159"/>
      <c r="K313" s="158">
        <f>ROUND(P313*H313,3)</f>
        <v>0</v>
      </c>
      <c r="L313" s="160"/>
      <c r="M313" s="31"/>
      <c r="N313" s="161" t="s">
        <v>1</v>
      </c>
      <c r="O313" s="121" t="s">
        <v>41</v>
      </c>
      <c r="P313" s="162">
        <f>I313+J313</f>
        <v>0</v>
      </c>
      <c r="Q313" s="162">
        <f>ROUND(I313*H313,3)</f>
        <v>0</v>
      </c>
      <c r="R313" s="162">
        <f>ROUND(J313*H313,3)</f>
        <v>0</v>
      </c>
      <c r="T313" s="163">
        <f>S313*H313</f>
        <v>0</v>
      </c>
      <c r="U313" s="163">
        <v>0</v>
      </c>
      <c r="V313" s="163">
        <f>U313*H313</f>
        <v>0</v>
      </c>
      <c r="W313" s="163">
        <v>0</v>
      </c>
      <c r="X313" s="164">
        <f>W313*H313</f>
        <v>0</v>
      </c>
      <c r="AR313" s="165" t="s">
        <v>169</v>
      </c>
      <c r="AT313" s="165" t="s">
        <v>165</v>
      </c>
      <c r="AU313" s="165" t="s">
        <v>137</v>
      </c>
      <c r="AY313" s="16" t="s">
        <v>163</v>
      </c>
      <c r="BE313" s="166">
        <f>IF(O313="základná",K313,0)</f>
        <v>0</v>
      </c>
      <c r="BF313" s="166">
        <f>IF(O313="znížená",K313,0)</f>
        <v>0</v>
      </c>
      <c r="BG313" s="166">
        <f>IF(O313="zákl. prenesená",K313,0)</f>
        <v>0</v>
      </c>
      <c r="BH313" s="166">
        <f>IF(O313="zníž. prenesená",K313,0)</f>
        <v>0</v>
      </c>
      <c r="BI313" s="166">
        <f>IF(O313="nulová",K313,0)</f>
        <v>0</v>
      </c>
      <c r="BJ313" s="16" t="s">
        <v>137</v>
      </c>
      <c r="BK313" s="167">
        <f>ROUND(P313*H313,3)</f>
        <v>0</v>
      </c>
      <c r="BL313" s="16" t="s">
        <v>169</v>
      </c>
      <c r="BM313" s="165" t="s">
        <v>436</v>
      </c>
    </row>
    <row r="314" spans="2:65" s="12" customFormat="1" ht="30.6">
      <c r="B314" s="168"/>
      <c r="D314" s="169" t="s">
        <v>170</v>
      </c>
      <c r="E314" s="170" t="s">
        <v>1</v>
      </c>
      <c r="F314" s="171" t="s">
        <v>437</v>
      </c>
      <c r="H314" s="172">
        <v>43.283999999999999</v>
      </c>
      <c r="I314" s="173"/>
      <c r="J314" s="173"/>
      <c r="M314" s="168"/>
      <c r="N314" s="174"/>
      <c r="X314" s="175"/>
      <c r="AT314" s="170" t="s">
        <v>170</v>
      </c>
      <c r="AU314" s="170" t="s">
        <v>137</v>
      </c>
      <c r="AV314" s="12" t="s">
        <v>137</v>
      </c>
      <c r="AW314" s="12" t="s">
        <v>5</v>
      </c>
      <c r="AX314" s="12" t="s">
        <v>77</v>
      </c>
      <c r="AY314" s="170" t="s">
        <v>163</v>
      </c>
    </row>
    <row r="315" spans="2:65" s="12" customFormat="1" ht="20.399999999999999">
      <c r="B315" s="168"/>
      <c r="D315" s="169" t="s">
        <v>170</v>
      </c>
      <c r="E315" s="170" t="s">
        <v>1</v>
      </c>
      <c r="F315" s="171" t="s">
        <v>438</v>
      </c>
      <c r="H315" s="172">
        <v>43.048999999999999</v>
      </c>
      <c r="I315" s="173"/>
      <c r="J315" s="173"/>
      <c r="M315" s="168"/>
      <c r="N315" s="174"/>
      <c r="X315" s="175"/>
      <c r="AT315" s="170" t="s">
        <v>170</v>
      </c>
      <c r="AU315" s="170" t="s">
        <v>137</v>
      </c>
      <c r="AV315" s="12" t="s">
        <v>137</v>
      </c>
      <c r="AW315" s="12" t="s">
        <v>5</v>
      </c>
      <c r="AX315" s="12" t="s">
        <v>77</v>
      </c>
      <c r="AY315" s="170" t="s">
        <v>163</v>
      </c>
    </row>
    <row r="316" spans="2:65" s="12" customFormat="1" ht="10.199999999999999">
      <c r="B316" s="168"/>
      <c r="D316" s="169" t="s">
        <v>170</v>
      </c>
      <c r="E316" s="170" t="s">
        <v>1</v>
      </c>
      <c r="F316" s="171" t="s">
        <v>439</v>
      </c>
      <c r="H316" s="172">
        <v>33.375</v>
      </c>
      <c r="I316" s="173"/>
      <c r="J316" s="173"/>
      <c r="M316" s="168"/>
      <c r="N316" s="174"/>
      <c r="X316" s="175"/>
      <c r="AT316" s="170" t="s">
        <v>170</v>
      </c>
      <c r="AU316" s="170" t="s">
        <v>137</v>
      </c>
      <c r="AV316" s="12" t="s">
        <v>137</v>
      </c>
      <c r="AW316" s="12" t="s">
        <v>5</v>
      </c>
      <c r="AX316" s="12" t="s">
        <v>77</v>
      </c>
      <c r="AY316" s="170" t="s">
        <v>163</v>
      </c>
    </row>
    <row r="317" spans="2:65" s="13" customFormat="1" ht="10.199999999999999">
      <c r="B317" s="176"/>
      <c r="D317" s="169" t="s">
        <v>170</v>
      </c>
      <c r="E317" s="177" t="s">
        <v>1</v>
      </c>
      <c r="F317" s="178" t="s">
        <v>173</v>
      </c>
      <c r="H317" s="179">
        <v>119.708</v>
      </c>
      <c r="I317" s="180"/>
      <c r="J317" s="180"/>
      <c r="M317" s="176"/>
      <c r="N317" s="181"/>
      <c r="X317" s="182"/>
      <c r="AT317" s="177" t="s">
        <v>170</v>
      </c>
      <c r="AU317" s="177" t="s">
        <v>137</v>
      </c>
      <c r="AV317" s="13" t="s">
        <v>169</v>
      </c>
      <c r="AW317" s="13" t="s">
        <v>5</v>
      </c>
      <c r="AX317" s="13" t="s">
        <v>85</v>
      </c>
      <c r="AY317" s="177" t="s">
        <v>163</v>
      </c>
    </row>
    <row r="318" spans="2:65" s="1" customFormat="1" ht="24.15" customHeight="1">
      <c r="B318" s="31"/>
      <c r="C318" s="154" t="s">
        <v>295</v>
      </c>
      <c r="D318" s="154" t="s">
        <v>165</v>
      </c>
      <c r="E318" s="155" t="s">
        <v>440</v>
      </c>
      <c r="F318" s="156" t="s">
        <v>441</v>
      </c>
      <c r="G318" s="157" t="s">
        <v>213</v>
      </c>
      <c r="H318" s="158">
        <v>699.35599999999999</v>
      </c>
      <c r="I318" s="159"/>
      <c r="J318" s="159"/>
      <c r="K318" s="158">
        <f>ROUND(P318*H318,3)</f>
        <v>0</v>
      </c>
      <c r="L318" s="160"/>
      <c r="M318" s="31"/>
      <c r="N318" s="161" t="s">
        <v>1</v>
      </c>
      <c r="O318" s="121" t="s">
        <v>41</v>
      </c>
      <c r="P318" s="162">
        <f>I318+J318</f>
        <v>0</v>
      </c>
      <c r="Q318" s="162">
        <f>ROUND(I318*H318,3)</f>
        <v>0</v>
      </c>
      <c r="R318" s="162">
        <f>ROUND(J318*H318,3)</f>
        <v>0</v>
      </c>
      <c r="T318" s="163">
        <f>S318*H318</f>
        <v>0</v>
      </c>
      <c r="U318" s="163">
        <v>0</v>
      </c>
      <c r="V318" s="163">
        <f>U318*H318</f>
        <v>0</v>
      </c>
      <c r="W318" s="163">
        <v>0</v>
      </c>
      <c r="X318" s="164">
        <f>W318*H318</f>
        <v>0</v>
      </c>
      <c r="AR318" s="165" t="s">
        <v>169</v>
      </c>
      <c r="AT318" s="165" t="s">
        <v>165</v>
      </c>
      <c r="AU318" s="165" t="s">
        <v>137</v>
      </c>
      <c r="AY318" s="16" t="s">
        <v>163</v>
      </c>
      <c r="BE318" s="166">
        <f>IF(O318="základná",K318,0)</f>
        <v>0</v>
      </c>
      <c r="BF318" s="166">
        <f>IF(O318="znížená",K318,0)</f>
        <v>0</v>
      </c>
      <c r="BG318" s="166">
        <f>IF(O318="zákl. prenesená",K318,0)</f>
        <v>0</v>
      </c>
      <c r="BH318" s="166">
        <f>IF(O318="zníž. prenesená",K318,0)</f>
        <v>0</v>
      </c>
      <c r="BI318" s="166">
        <f>IF(O318="nulová",K318,0)</f>
        <v>0</v>
      </c>
      <c r="BJ318" s="16" t="s">
        <v>137</v>
      </c>
      <c r="BK318" s="167">
        <f>ROUND(P318*H318,3)</f>
        <v>0</v>
      </c>
      <c r="BL318" s="16" t="s">
        <v>169</v>
      </c>
      <c r="BM318" s="165" t="s">
        <v>442</v>
      </c>
    </row>
    <row r="319" spans="2:65" s="12" customFormat="1" ht="30.6">
      <c r="B319" s="168"/>
      <c r="D319" s="169" t="s">
        <v>170</v>
      </c>
      <c r="E319" s="170" t="s">
        <v>1</v>
      </c>
      <c r="F319" s="171" t="s">
        <v>443</v>
      </c>
      <c r="H319" s="172">
        <v>643.57000000000005</v>
      </c>
      <c r="I319" s="173"/>
      <c r="J319" s="173"/>
      <c r="M319" s="168"/>
      <c r="N319" s="174"/>
      <c r="X319" s="175"/>
      <c r="AT319" s="170" t="s">
        <v>170</v>
      </c>
      <c r="AU319" s="170" t="s">
        <v>137</v>
      </c>
      <c r="AV319" s="12" t="s">
        <v>137</v>
      </c>
      <c r="AW319" s="12" t="s">
        <v>5</v>
      </c>
      <c r="AX319" s="12" t="s">
        <v>77</v>
      </c>
      <c r="AY319" s="170" t="s">
        <v>163</v>
      </c>
    </row>
    <row r="320" spans="2:65" s="12" customFormat="1" ht="20.399999999999999">
      <c r="B320" s="168"/>
      <c r="D320" s="169" t="s">
        <v>170</v>
      </c>
      <c r="E320" s="170" t="s">
        <v>1</v>
      </c>
      <c r="F320" s="171" t="s">
        <v>444</v>
      </c>
      <c r="H320" s="172">
        <v>-7.7919999999999998</v>
      </c>
      <c r="I320" s="173"/>
      <c r="J320" s="173"/>
      <c r="M320" s="168"/>
      <c r="N320" s="174"/>
      <c r="X320" s="175"/>
      <c r="AT320" s="170" t="s">
        <v>170</v>
      </c>
      <c r="AU320" s="170" t="s">
        <v>137</v>
      </c>
      <c r="AV320" s="12" t="s">
        <v>137</v>
      </c>
      <c r="AW320" s="12" t="s">
        <v>5</v>
      </c>
      <c r="AX320" s="12" t="s">
        <v>77</v>
      </c>
      <c r="AY320" s="170" t="s">
        <v>163</v>
      </c>
    </row>
    <row r="321" spans="2:65" s="13" customFormat="1" ht="10.199999999999999">
      <c r="B321" s="176"/>
      <c r="D321" s="169" t="s">
        <v>170</v>
      </c>
      <c r="E321" s="177" t="s">
        <v>1</v>
      </c>
      <c r="F321" s="178" t="s">
        <v>173</v>
      </c>
      <c r="H321" s="179">
        <v>635.77800000000002</v>
      </c>
      <c r="I321" s="180"/>
      <c r="J321" s="180"/>
      <c r="M321" s="176"/>
      <c r="N321" s="181"/>
      <c r="X321" s="182"/>
      <c r="AT321" s="177" t="s">
        <v>170</v>
      </c>
      <c r="AU321" s="177" t="s">
        <v>137</v>
      </c>
      <c r="AV321" s="13" t="s">
        <v>169</v>
      </c>
      <c r="AW321" s="13" t="s">
        <v>5</v>
      </c>
      <c r="AX321" s="13" t="s">
        <v>77</v>
      </c>
      <c r="AY321" s="177" t="s">
        <v>163</v>
      </c>
    </row>
    <row r="322" spans="2:65" s="12" customFormat="1" ht="10.199999999999999">
      <c r="B322" s="168"/>
      <c r="D322" s="169" t="s">
        <v>170</v>
      </c>
      <c r="E322" s="170" t="s">
        <v>1</v>
      </c>
      <c r="F322" s="171" t="s">
        <v>445</v>
      </c>
      <c r="H322" s="172">
        <v>699.35599999999999</v>
      </c>
      <c r="I322" s="173"/>
      <c r="J322" s="173"/>
      <c r="M322" s="168"/>
      <c r="N322" s="174"/>
      <c r="X322" s="175"/>
      <c r="AT322" s="170" t="s">
        <v>170</v>
      </c>
      <c r="AU322" s="170" t="s">
        <v>137</v>
      </c>
      <c r="AV322" s="12" t="s">
        <v>137</v>
      </c>
      <c r="AW322" s="12" t="s">
        <v>5</v>
      </c>
      <c r="AX322" s="12" t="s">
        <v>77</v>
      </c>
      <c r="AY322" s="170" t="s">
        <v>163</v>
      </c>
    </row>
    <row r="323" spans="2:65" s="13" customFormat="1" ht="10.199999999999999">
      <c r="B323" s="176"/>
      <c r="D323" s="169" t="s">
        <v>170</v>
      </c>
      <c r="E323" s="177" t="s">
        <v>1</v>
      </c>
      <c r="F323" s="178" t="s">
        <v>173</v>
      </c>
      <c r="H323" s="179">
        <v>699.35599999999999</v>
      </c>
      <c r="I323" s="180"/>
      <c r="J323" s="180"/>
      <c r="M323" s="176"/>
      <c r="N323" s="181"/>
      <c r="X323" s="182"/>
      <c r="AT323" s="177" t="s">
        <v>170</v>
      </c>
      <c r="AU323" s="177" t="s">
        <v>137</v>
      </c>
      <c r="AV323" s="13" t="s">
        <v>169</v>
      </c>
      <c r="AW323" s="13" t="s">
        <v>5</v>
      </c>
      <c r="AX323" s="13" t="s">
        <v>85</v>
      </c>
      <c r="AY323" s="177" t="s">
        <v>163</v>
      </c>
    </row>
    <row r="324" spans="2:65" s="1" customFormat="1" ht="37.799999999999997" customHeight="1">
      <c r="B324" s="31"/>
      <c r="C324" s="154" t="s">
        <v>446</v>
      </c>
      <c r="D324" s="154" t="s">
        <v>165</v>
      </c>
      <c r="E324" s="155" t="s">
        <v>447</v>
      </c>
      <c r="F324" s="156" t="s">
        <v>448</v>
      </c>
      <c r="G324" s="157" t="s">
        <v>168</v>
      </c>
      <c r="H324" s="158">
        <v>2.758</v>
      </c>
      <c r="I324" s="159"/>
      <c r="J324" s="159"/>
      <c r="K324" s="158">
        <f>ROUND(P324*H324,3)</f>
        <v>0</v>
      </c>
      <c r="L324" s="160"/>
      <c r="M324" s="31"/>
      <c r="N324" s="161" t="s">
        <v>1</v>
      </c>
      <c r="O324" s="121" t="s">
        <v>41</v>
      </c>
      <c r="P324" s="162">
        <f>I324+J324</f>
        <v>0</v>
      </c>
      <c r="Q324" s="162">
        <f>ROUND(I324*H324,3)</f>
        <v>0</v>
      </c>
      <c r="R324" s="162">
        <f>ROUND(J324*H324,3)</f>
        <v>0</v>
      </c>
      <c r="T324" s="163">
        <f>S324*H324</f>
        <v>0</v>
      </c>
      <c r="U324" s="163">
        <v>0</v>
      </c>
      <c r="V324" s="163">
        <f>U324*H324</f>
        <v>0</v>
      </c>
      <c r="W324" s="163">
        <v>0</v>
      </c>
      <c r="X324" s="164">
        <f>W324*H324</f>
        <v>0</v>
      </c>
      <c r="AR324" s="165" t="s">
        <v>169</v>
      </c>
      <c r="AT324" s="165" t="s">
        <v>165</v>
      </c>
      <c r="AU324" s="165" t="s">
        <v>137</v>
      </c>
      <c r="AY324" s="16" t="s">
        <v>163</v>
      </c>
      <c r="BE324" s="166">
        <f>IF(O324="základná",K324,0)</f>
        <v>0</v>
      </c>
      <c r="BF324" s="166">
        <f>IF(O324="znížená",K324,0)</f>
        <v>0</v>
      </c>
      <c r="BG324" s="166">
        <f>IF(O324="zákl. prenesená",K324,0)</f>
        <v>0</v>
      </c>
      <c r="BH324" s="166">
        <f>IF(O324="zníž. prenesená",K324,0)</f>
        <v>0</v>
      </c>
      <c r="BI324" s="166">
        <f>IF(O324="nulová",K324,0)</f>
        <v>0</v>
      </c>
      <c r="BJ324" s="16" t="s">
        <v>137</v>
      </c>
      <c r="BK324" s="167">
        <f>ROUND(P324*H324,3)</f>
        <v>0</v>
      </c>
      <c r="BL324" s="16" t="s">
        <v>169</v>
      </c>
      <c r="BM324" s="165" t="s">
        <v>449</v>
      </c>
    </row>
    <row r="325" spans="2:65" s="12" customFormat="1" ht="20.399999999999999">
      <c r="B325" s="168"/>
      <c r="D325" s="169" t="s">
        <v>170</v>
      </c>
      <c r="E325" s="170" t="s">
        <v>1</v>
      </c>
      <c r="F325" s="171" t="s">
        <v>450</v>
      </c>
      <c r="H325" s="172">
        <v>2.758</v>
      </c>
      <c r="I325" s="173"/>
      <c r="J325" s="173"/>
      <c r="M325" s="168"/>
      <c r="N325" s="174"/>
      <c r="X325" s="175"/>
      <c r="AT325" s="170" t="s">
        <v>170</v>
      </c>
      <c r="AU325" s="170" t="s">
        <v>137</v>
      </c>
      <c r="AV325" s="12" t="s">
        <v>137</v>
      </c>
      <c r="AW325" s="12" t="s">
        <v>5</v>
      </c>
      <c r="AX325" s="12" t="s">
        <v>77</v>
      </c>
      <c r="AY325" s="170" t="s">
        <v>163</v>
      </c>
    </row>
    <row r="326" spans="2:65" s="13" customFormat="1" ht="10.199999999999999">
      <c r="B326" s="176"/>
      <c r="D326" s="169" t="s">
        <v>170</v>
      </c>
      <c r="E326" s="177" t="s">
        <v>1</v>
      </c>
      <c r="F326" s="178" t="s">
        <v>173</v>
      </c>
      <c r="H326" s="179">
        <v>2.758</v>
      </c>
      <c r="I326" s="180"/>
      <c r="J326" s="180"/>
      <c r="M326" s="176"/>
      <c r="N326" s="181"/>
      <c r="X326" s="182"/>
      <c r="AT326" s="177" t="s">
        <v>170</v>
      </c>
      <c r="AU326" s="177" t="s">
        <v>137</v>
      </c>
      <c r="AV326" s="13" t="s">
        <v>169</v>
      </c>
      <c r="AW326" s="13" t="s">
        <v>5</v>
      </c>
      <c r="AX326" s="13" t="s">
        <v>85</v>
      </c>
      <c r="AY326" s="177" t="s">
        <v>163</v>
      </c>
    </row>
    <row r="327" spans="2:65" s="1" customFormat="1" ht="24.15" customHeight="1">
      <c r="B327" s="31"/>
      <c r="C327" s="154" t="s">
        <v>299</v>
      </c>
      <c r="D327" s="154" t="s">
        <v>165</v>
      </c>
      <c r="E327" s="155" t="s">
        <v>451</v>
      </c>
      <c r="F327" s="156" t="s">
        <v>452</v>
      </c>
      <c r="G327" s="157" t="s">
        <v>213</v>
      </c>
      <c r="H327" s="158">
        <v>195.113</v>
      </c>
      <c r="I327" s="159"/>
      <c r="J327" s="159"/>
      <c r="K327" s="158">
        <f>ROUND(P327*H327,3)</f>
        <v>0</v>
      </c>
      <c r="L327" s="160"/>
      <c r="M327" s="31"/>
      <c r="N327" s="161" t="s">
        <v>1</v>
      </c>
      <c r="O327" s="121" t="s">
        <v>41</v>
      </c>
      <c r="P327" s="162">
        <f>I327+J327</f>
        <v>0</v>
      </c>
      <c r="Q327" s="162">
        <f>ROUND(I327*H327,3)</f>
        <v>0</v>
      </c>
      <c r="R327" s="162">
        <f>ROUND(J327*H327,3)</f>
        <v>0</v>
      </c>
      <c r="T327" s="163">
        <f>S327*H327</f>
        <v>0</v>
      </c>
      <c r="U327" s="163">
        <v>0</v>
      </c>
      <c r="V327" s="163">
        <f>U327*H327</f>
        <v>0</v>
      </c>
      <c r="W327" s="163">
        <v>0</v>
      </c>
      <c r="X327" s="164">
        <f>W327*H327</f>
        <v>0</v>
      </c>
      <c r="AR327" s="165" t="s">
        <v>169</v>
      </c>
      <c r="AT327" s="165" t="s">
        <v>165</v>
      </c>
      <c r="AU327" s="165" t="s">
        <v>137</v>
      </c>
      <c r="AY327" s="16" t="s">
        <v>163</v>
      </c>
      <c r="BE327" s="166">
        <f>IF(O327="základná",K327,0)</f>
        <v>0</v>
      </c>
      <c r="BF327" s="166">
        <f>IF(O327="znížená",K327,0)</f>
        <v>0</v>
      </c>
      <c r="BG327" s="166">
        <f>IF(O327="zákl. prenesená",K327,0)</f>
        <v>0</v>
      </c>
      <c r="BH327" s="166">
        <f>IF(O327="zníž. prenesená",K327,0)</f>
        <v>0</v>
      </c>
      <c r="BI327" s="166">
        <f>IF(O327="nulová",K327,0)</f>
        <v>0</v>
      </c>
      <c r="BJ327" s="16" t="s">
        <v>137</v>
      </c>
      <c r="BK327" s="167">
        <f>ROUND(P327*H327,3)</f>
        <v>0</v>
      </c>
      <c r="BL327" s="16" t="s">
        <v>169</v>
      </c>
      <c r="BM327" s="165" t="s">
        <v>453</v>
      </c>
    </row>
    <row r="328" spans="2:65" s="12" customFormat="1" ht="10.199999999999999">
      <c r="B328" s="168"/>
      <c r="D328" s="169" t="s">
        <v>170</v>
      </c>
      <c r="E328" s="170" t="s">
        <v>1</v>
      </c>
      <c r="F328" s="171" t="s">
        <v>454</v>
      </c>
      <c r="H328" s="172">
        <v>69.263000000000005</v>
      </c>
      <c r="I328" s="173"/>
      <c r="J328" s="173"/>
      <c r="M328" s="168"/>
      <c r="N328" s="174"/>
      <c r="X328" s="175"/>
      <c r="AT328" s="170" t="s">
        <v>170</v>
      </c>
      <c r="AU328" s="170" t="s">
        <v>137</v>
      </c>
      <c r="AV328" s="12" t="s">
        <v>137</v>
      </c>
      <c r="AW328" s="12" t="s">
        <v>5</v>
      </c>
      <c r="AX328" s="12" t="s">
        <v>77</v>
      </c>
      <c r="AY328" s="170" t="s">
        <v>163</v>
      </c>
    </row>
    <row r="329" spans="2:65" s="12" customFormat="1" ht="20.399999999999999">
      <c r="B329" s="168"/>
      <c r="D329" s="169" t="s">
        <v>170</v>
      </c>
      <c r="E329" s="170" t="s">
        <v>1</v>
      </c>
      <c r="F329" s="171" t="s">
        <v>455</v>
      </c>
      <c r="H329" s="172">
        <v>125.85</v>
      </c>
      <c r="I329" s="173"/>
      <c r="J329" s="173"/>
      <c r="M329" s="168"/>
      <c r="N329" s="174"/>
      <c r="X329" s="175"/>
      <c r="AT329" s="170" t="s">
        <v>170</v>
      </c>
      <c r="AU329" s="170" t="s">
        <v>137</v>
      </c>
      <c r="AV329" s="12" t="s">
        <v>137</v>
      </c>
      <c r="AW329" s="12" t="s">
        <v>5</v>
      </c>
      <c r="AX329" s="12" t="s">
        <v>77</v>
      </c>
      <c r="AY329" s="170" t="s">
        <v>163</v>
      </c>
    </row>
    <row r="330" spans="2:65" s="13" customFormat="1" ht="10.199999999999999">
      <c r="B330" s="176"/>
      <c r="D330" s="169" t="s">
        <v>170</v>
      </c>
      <c r="E330" s="177" t="s">
        <v>1</v>
      </c>
      <c r="F330" s="178" t="s">
        <v>173</v>
      </c>
      <c r="H330" s="179">
        <v>195.113</v>
      </c>
      <c r="I330" s="180"/>
      <c r="J330" s="180"/>
      <c r="M330" s="176"/>
      <c r="N330" s="181"/>
      <c r="X330" s="182"/>
      <c r="AT330" s="177" t="s">
        <v>170</v>
      </c>
      <c r="AU330" s="177" t="s">
        <v>137</v>
      </c>
      <c r="AV330" s="13" t="s">
        <v>169</v>
      </c>
      <c r="AW330" s="13" t="s">
        <v>5</v>
      </c>
      <c r="AX330" s="13" t="s">
        <v>85</v>
      </c>
      <c r="AY330" s="177" t="s">
        <v>163</v>
      </c>
    </row>
    <row r="331" spans="2:65" s="1" customFormat="1" ht="24.15" customHeight="1">
      <c r="B331" s="31"/>
      <c r="C331" s="154" t="s">
        <v>456</v>
      </c>
      <c r="D331" s="154" t="s">
        <v>165</v>
      </c>
      <c r="E331" s="155" t="s">
        <v>457</v>
      </c>
      <c r="F331" s="156" t="s">
        <v>458</v>
      </c>
      <c r="G331" s="157" t="s">
        <v>213</v>
      </c>
      <c r="H331" s="158">
        <v>692.63</v>
      </c>
      <c r="I331" s="159"/>
      <c r="J331" s="159"/>
      <c r="K331" s="158">
        <f>ROUND(P331*H331,3)</f>
        <v>0</v>
      </c>
      <c r="L331" s="160"/>
      <c r="M331" s="31"/>
      <c r="N331" s="161" t="s">
        <v>1</v>
      </c>
      <c r="O331" s="121" t="s">
        <v>41</v>
      </c>
      <c r="P331" s="162">
        <f>I331+J331</f>
        <v>0</v>
      </c>
      <c r="Q331" s="162">
        <f>ROUND(I331*H331,3)</f>
        <v>0</v>
      </c>
      <c r="R331" s="162">
        <f>ROUND(J331*H331,3)</f>
        <v>0</v>
      </c>
      <c r="T331" s="163">
        <f>S331*H331</f>
        <v>0</v>
      </c>
      <c r="U331" s="163">
        <v>0</v>
      </c>
      <c r="V331" s="163">
        <f>U331*H331</f>
        <v>0</v>
      </c>
      <c r="W331" s="163">
        <v>0</v>
      </c>
      <c r="X331" s="164">
        <f>W331*H331</f>
        <v>0</v>
      </c>
      <c r="AR331" s="165" t="s">
        <v>169</v>
      </c>
      <c r="AT331" s="165" t="s">
        <v>165</v>
      </c>
      <c r="AU331" s="165" t="s">
        <v>137</v>
      </c>
      <c r="AY331" s="16" t="s">
        <v>163</v>
      </c>
      <c r="BE331" s="166">
        <f>IF(O331="základná",K331,0)</f>
        <v>0</v>
      </c>
      <c r="BF331" s="166">
        <f>IF(O331="znížená",K331,0)</f>
        <v>0</v>
      </c>
      <c r="BG331" s="166">
        <f>IF(O331="zákl. prenesená",K331,0)</f>
        <v>0</v>
      </c>
      <c r="BH331" s="166">
        <f>IF(O331="zníž. prenesená",K331,0)</f>
        <v>0</v>
      </c>
      <c r="BI331" s="166">
        <f>IF(O331="nulová",K331,0)</f>
        <v>0</v>
      </c>
      <c r="BJ331" s="16" t="s">
        <v>137</v>
      </c>
      <c r="BK331" s="167">
        <f>ROUND(P331*H331,3)</f>
        <v>0</v>
      </c>
      <c r="BL331" s="16" t="s">
        <v>169</v>
      </c>
      <c r="BM331" s="165" t="s">
        <v>459</v>
      </c>
    </row>
    <row r="332" spans="2:65" s="12" customFormat="1" ht="20.399999999999999">
      <c r="B332" s="168"/>
      <c r="D332" s="169" t="s">
        <v>170</v>
      </c>
      <c r="E332" s="170" t="s">
        <v>1</v>
      </c>
      <c r="F332" s="171" t="s">
        <v>460</v>
      </c>
      <c r="H332" s="172">
        <v>228.88</v>
      </c>
      <c r="I332" s="173"/>
      <c r="J332" s="173"/>
      <c r="M332" s="168"/>
      <c r="N332" s="174"/>
      <c r="X332" s="175"/>
      <c r="AT332" s="170" t="s">
        <v>170</v>
      </c>
      <c r="AU332" s="170" t="s">
        <v>137</v>
      </c>
      <c r="AV332" s="12" t="s">
        <v>137</v>
      </c>
      <c r="AW332" s="12" t="s">
        <v>5</v>
      </c>
      <c r="AX332" s="12" t="s">
        <v>77</v>
      </c>
      <c r="AY332" s="170" t="s">
        <v>163</v>
      </c>
    </row>
    <row r="333" spans="2:65" s="12" customFormat="1" ht="10.199999999999999">
      <c r="B333" s="168"/>
      <c r="D333" s="169" t="s">
        <v>170</v>
      </c>
      <c r="E333" s="170" t="s">
        <v>1</v>
      </c>
      <c r="F333" s="171" t="s">
        <v>461</v>
      </c>
      <c r="H333" s="172">
        <v>463.75</v>
      </c>
      <c r="I333" s="173"/>
      <c r="J333" s="173"/>
      <c r="M333" s="168"/>
      <c r="N333" s="174"/>
      <c r="X333" s="175"/>
      <c r="AT333" s="170" t="s">
        <v>170</v>
      </c>
      <c r="AU333" s="170" t="s">
        <v>137</v>
      </c>
      <c r="AV333" s="12" t="s">
        <v>137</v>
      </c>
      <c r="AW333" s="12" t="s">
        <v>5</v>
      </c>
      <c r="AX333" s="12" t="s">
        <v>77</v>
      </c>
      <c r="AY333" s="170" t="s">
        <v>163</v>
      </c>
    </row>
    <row r="334" spans="2:65" s="13" customFormat="1" ht="10.199999999999999">
      <c r="B334" s="176"/>
      <c r="D334" s="169" t="s">
        <v>170</v>
      </c>
      <c r="E334" s="177" t="s">
        <v>1</v>
      </c>
      <c r="F334" s="178" t="s">
        <v>173</v>
      </c>
      <c r="H334" s="179">
        <v>692.63</v>
      </c>
      <c r="I334" s="180"/>
      <c r="J334" s="180"/>
      <c r="M334" s="176"/>
      <c r="N334" s="181"/>
      <c r="X334" s="182"/>
      <c r="AT334" s="177" t="s">
        <v>170</v>
      </c>
      <c r="AU334" s="177" t="s">
        <v>137</v>
      </c>
      <c r="AV334" s="13" t="s">
        <v>169</v>
      </c>
      <c r="AW334" s="13" t="s">
        <v>5</v>
      </c>
      <c r="AX334" s="13" t="s">
        <v>85</v>
      </c>
      <c r="AY334" s="177" t="s">
        <v>163</v>
      </c>
    </row>
    <row r="335" spans="2:65" s="1" customFormat="1" ht="24.15" customHeight="1">
      <c r="B335" s="31"/>
      <c r="C335" s="154" t="s">
        <v>304</v>
      </c>
      <c r="D335" s="154" t="s">
        <v>165</v>
      </c>
      <c r="E335" s="155" t="s">
        <v>462</v>
      </c>
      <c r="F335" s="156" t="s">
        <v>463</v>
      </c>
      <c r="G335" s="157" t="s">
        <v>234</v>
      </c>
      <c r="H335" s="158">
        <v>12</v>
      </c>
      <c r="I335" s="159"/>
      <c r="J335" s="159"/>
      <c r="K335" s="158">
        <f>ROUND(P335*H335,3)</f>
        <v>0</v>
      </c>
      <c r="L335" s="160"/>
      <c r="M335" s="31"/>
      <c r="N335" s="161" t="s">
        <v>1</v>
      </c>
      <c r="O335" s="121" t="s">
        <v>41</v>
      </c>
      <c r="P335" s="162">
        <f>I335+J335</f>
        <v>0</v>
      </c>
      <c r="Q335" s="162">
        <f>ROUND(I335*H335,3)</f>
        <v>0</v>
      </c>
      <c r="R335" s="162">
        <f>ROUND(J335*H335,3)</f>
        <v>0</v>
      </c>
      <c r="T335" s="163">
        <f>S335*H335</f>
        <v>0</v>
      </c>
      <c r="U335" s="163">
        <v>0</v>
      </c>
      <c r="V335" s="163">
        <f>U335*H335</f>
        <v>0</v>
      </c>
      <c r="W335" s="163">
        <v>0</v>
      </c>
      <c r="X335" s="164">
        <f>W335*H335</f>
        <v>0</v>
      </c>
      <c r="AR335" s="165" t="s">
        <v>169</v>
      </c>
      <c r="AT335" s="165" t="s">
        <v>165</v>
      </c>
      <c r="AU335" s="165" t="s">
        <v>137</v>
      </c>
      <c r="AY335" s="16" t="s">
        <v>163</v>
      </c>
      <c r="BE335" s="166">
        <f>IF(O335="základná",K335,0)</f>
        <v>0</v>
      </c>
      <c r="BF335" s="166">
        <f>IF(O335="znížená",K335,0)</f>
        <v>0</v>
      </c>
      <c r="BG335" s="166">
        <f>IF(O335="zákl. prenesená",K335,0)</f>
        <v>0</v>
      </c>
      <c r="BH335" s="166">
        <f>IF(O335="zníž. prenesená",K335,0)</f>
        <v>0</v>
      </c>
      <c r="BI335" s="166">
        <f>IF(O335="nulová",K335,0)</f>
        <v>0</v>
      </c>
      <c r="BJ335" s="16" t="s">
        <v>137</v>
      </c>
      <c r="BK335" s="167">
        <f>ROUND(P335*H335,3)</f>
        <v>0</v>
      </c>
      <c r="BL335" s="16" t="s">
        <v>169</v>
      </c>
      <c r="BM335" s="165" t="s">
        <v>464</v>
      </c>
    </row>
    <row r="336" spans="2:65" s="1" customFormat="1" ht="24.15" customHeight="1">
      <c r="B336" s="31"/>
      <c r="C336" s="189" t="s">
        <v>465</v>
      </c>
      <c r="D336" s="189" t="s">
        <v>466</v>
      </c>
      <c r="E336" s="190" t="s">
        <v>467</v>
      </c>
      <c r="F336" s="191" t="s">
        <v>468</v>
      </c>
      <c r="G336" s="192" t="s">
        <v>234</v>
      </c>
      <c r="H336" s="193">
        <v>12</v>
      </c>
      <c r="I336" s="194"/>
      <c r="J336" s="195"/>
      <c r="K336" s="193">
        <f>ROUND(P336*H336,3)</f>
        <v>0</v>
      </c>
      <c r="L336" s="195"/>
      <c r="M336" s="196"/>
      <c r="N336" s="197" t="s">
        <v>1</v>
      </c>
      <c r="O336" s="121" t="s">
        <v>41</v>
      </c>
      <c r="P336" s="162">
        <f>I336+J336</f>
        <v>0</v>
      </c>
      <c r="Q336" s="162">
        <f>ROUND(I336*H336,3)</f>
        <v>0</v>
      </c>
      <c r="R336" s="162">
        <f>ROUND(J336*H336,3)</f>
        <v>0</v>
      </c>
      <c r="T336" s="163">
        <f>S336*H336</f>
        <v>0</v>
      </c>
      <c r="U336" s="163">
        <v>0</v>
      </c>
      <c r="V336" s="163">
        <f>U336*H336</f>
        <v>0</v>
      </c>
      <c r="W336" s="163">
        <v>0</v>
      </c>
      <c r="X336" s="164">
        <f>W336*H336</f>
        <v>0</v>
      </c>
      <c r="AR336" s="165" t="s">
        <v>182</v>
      </c>
      <c r="AT336" s="165" t="s">
        <v>466</v>
      </c>
      <c r="AU336" s="165" t="s">
        <v>137</v>
      </c>
      <c r="AY336" s="16" t="s">
        <v>163</v>
      </c>
      <c r="BE336" s="166">
        <f>IF(O336="základná",K336,0)</f>
        <v>0</v>
      </c>
      <c r="BF336" s="166">
        <f>IF(O336="znížená",K336,0)</f>
        <v>0</v>
      </c>
      <c r="BG336" s="166">
        <f>IF(O336="zákl. prenesená",K336,0)</f>
        <v>0</v>
      </c>
      <c r="BH336" s="166">
        <f>IF(O336="zníž. prenesená",K336,0)</f>
        <v>0</v>
      </c>
      <c r="BI336" s="166">
        <f>IF(O336="nulová",K336,0)</f>
        <v>0</v>
      </c>
      <c r="BJ336" s="16" t="s">
        <v>137</v>
      </c>
      <c r="BK336" s="167">
        <f>ROUND(P336*H336,3)</f>
        <v>0</v>
      </c>
      <c r="BL336" s="16" t="s">
        <v>169</v>
      </c>
      <c r="BM336" s="165" t="s">
        <v>469</v>
      </c>
    </row>
    <row r="337" spans="2:65" s="12" customFormat="1" ht="20.399999999999999">
      <c r="B337" s="168"/>
      <c r="D337" s="169" t="s">
        <v>170</v>
      </c>
      <c r="E337" s="170" t="s">
        <v>1</v>
      </c>
      <c r="F337" s="171" t="s">
        <v>470</v>
      </c>
      <c r="H337" s="172">
        <v>12</v>
      </c>
      <c r="I337" s="173"/>
      <c r="J337" s="173"/>
      <c r="M337" s="168"/>
      <c r="N337" s="174"/>
      <c r="X337" s="175"/>
      <c r="AT337" s="170" t="s">
        <v>170</v>
      </c>
      <c r="AU337" s="170" t="s">
        <v>137</v>
      </c>
      <c r="AV337" s="12" t="s">
        <v>137</v>
      </c>
      <c r="AW337" s="12" t="s">
        <v>5</v>
      </c>
      <c r="AX337" s="12" t="s">
        <v>77</v>
      </c>
      <c r="AY337" s="170" t="s">
        <v>163</v>
      </c>
    </row>
    <row r="338" spans="2:65" s="13" customFormat="1" ht="10.199999999999999">
      <c r="B338" s="176"/>
      <c r="D338" s="169" t="s">
        <v>170</v>
      </c>
      <c r="E338" s="177" t="s">
        <v>1</v>
      </c>
      <c r="F338" s="178" t="s">
        <v>173</v>
      </c>
      <c r="H338" s="179">
        <v>12</v>
      </c>
      <c r="I338" s="180"/>
      <c r="J338" s="180"/>
      <c r="M338" s="176"/>
      <c r="N338" s="181"/>
      <c r="X338" s="182"/>
      <c r="AT338" s="177" t="s">
        <v>170</v>
      </c>
      <c r="AU338" s="177" t="s">
        <v>137</v>
      </c>
      <c r="AV338" s="13" t="s">
        <v>169</v>
      </c>
      <c r="AW338" s="13" t="s">
        <v>5</v>
      </c>
      <c r="AX338" s="13" t="s">
        <v>85</v>
      </c>
      <c r="AY338" s="177" t="s">
        <v>163</v>
      </c>
    </row>
    <row r="339" spans="2:65" s="11" customFormat="1" ht="22.8" customHeight="1">
      <c r="B339" s="141"/>
      <c r="D339" s="142" t="s">
        <v>76</v>
      </c>
      <c r="E339" s="152" t="s">
        <v>210</v>
      </c>
      <c r="F339" s="152" t="s">
        <v>471</v>
      </c>
      <c r="I339" s="144"/>
      <c r="J339" s="144"/>
      <c r="K339" s="153">
        <f>BK339</f>
        <v>0</v>
      </c>
      <c r="M339" s="141"/>
      <c r="N339" s="146"/>
      <c r="Q339" s="147">
        <f>SUM(Q340:Q443)</f>
        <v>0</v>
      </c>
      <c r="R339" s="147">
        <f>SUM(R340:R443)</f>
        <v>0</v>
      </c>
      <c r="T339" s="148">
        <f>SUM(T340:T443)</f>
        <v>0</v>
      </c>
      <c r="V339" s="148">
        <f>SUM(V340:V443)</f>
        <v>0</v>
      </c>
      <c r="X339" s="149">
        <f>SUM(X340:X443)</f>
        <v>20.317187999999998</v>
      </c>
      <c r="AR339" s="142" t="s">
        <v>85</v>
      </c>
      <c r="AT339" s="150" t="s">
        <v>76</v>
      </c>
      <c r="AU339" s="150" t="s">
        <v>85</v>
      </c>
      <c r="AY339" s="142" t="s">
        <v>163</v>
      </c>
      <c r="BK339" s="151">
        <f>SUM(BK340:BK443)</f>
        <v>0</v>
      </c>
    </row>
    <row r="340" spans="2:65" s="1" customFormat="1" ht="33" customHeight="1">
      <c r="B340" s="31"/>
      <c r="C340" s="154" t="s">
        <v>309</v>
      </c>
      <c r="D340" s="154" t="s">
        <v>165</v>
      </c>
      <c r="E340" s="155" t="s">
        <v>472</v>
      </c>
      <c r="F340" s="156" t="s">
        <v>473</v>
      </c>
      <c r="G340" s="157" t="s">
        <v>474</v>
      </c>
      <c r="H340" s="158">
        <v>1</v>
      </c>
      <c r="I340" s="159"/>
      <c r="J340" s="159"/>
      <c r="K340" s="158">
        <f>ROUND(P340*H340,3)</f>
        <v>0</v>
      </c>
      <c r="L340" s="160"/>
      <c r="M340" s="31"/>
      <c r="N340" s="161" t="s">
        <v>1</v>
      </c>
      <c r="O340" s="121" t="s">
        <v>41</v>
      </c>
      <c r="P340" s="162">
        <f>I340+J340</f>
        <v>0</v>
      </c>
      <c r="Q340" s="162">
        <f>ROUND(I340*H340,3)</f>
        <v>0</v>
      </c>
      <c r="R340" s="162">
        <f>ROUND(J340*H340,3)</f>
        <v>0</v>
      </c>
      <c r="T340" s="163">
        <f>S340*H340</f>
        <v>0</v>
      </c>
      <c r="U340" s="163">
        <v>0</v>
      </c>
      <c r="V340" s="163">
        <f>U340*H340</f>
        <v>0</v>
      </c>
      <c r="W340" s="163">
        <v>0</v>
      </c>
      <c r="X340" s="164">
        <f>W340*H340</f>
        <v>0</v>
      </c>
      <c r="AR340" s="165" t="s">
        <v>169</v>
      </c>
      <c r="AT340" s="165" t="s">
        <v>165</v>
      </c>
      <c r="AU340" s="165" t="s">
        <v>137</v>
      </c>
      <c r="AY340" s="16" t="s">
        <v>163</v>
      </c>
      <c r="BE340" s="166">
        <f>IF(O340="základná",K340,0)</f>
        <v>0</v>
      </c>
      <c r="BF340" s="166">
        <f>IF(O340="znížená",K340,0)</f>
        <v>0</v>
      </c>
      <c r="BG340" s="166">
        <f>IF(O340="zákl. prenesená",K340,0)</f>
        <v>0</v>
      </c>
      <c r="BH340" s="166">
        <f>IF(O340="zníž. prenesená",K340,0)</f>
        <v>0</v>
      </c>
      <c r="BI340" s="166">
        <f>IF(O340="nulová",K340,0)</f>
        <v>0</v>
      </c>
      <c r="BJ340" s="16" t="s">
        <v>137</v>
      </c>
      <c r="BK340" s="167">
        <f>ROUND(P340*H340,3)</f>
        <v>0</v>
      </c>
      <c r="BL340" s="16" t="s">
        <v>169</v>
      </c>
      <c r="BM340" s="165" t="s">
        <v>475</v>
      </c>
    </row>
    <row r="341" spans="2:65" s="12" customFormat="1" ht="10.199999999999999">
      <c r="B341" s="168"/>
      <c r="D341" s="169" t="s">
        <v>170</v>
      </c>
      <c r="E341" s="170" t="s">
        <v>1</v>
      </c>
      <c r="F341" s="171" t="s">
        <v>476</v>
      </c>
      <c r="H341" s="172">
        <v>1</v>
      </c>
      <c r="I341" s="173"/>
      <c r="J341" s="173"/>
      <c r="M341" s="168"/>
      <c r="N341" s="174"/>
      <c r="X341" s="175"/>
      <c r="AT341" s="170" t="s">
        <v>170</v>
      </c>
      <c r="AU341" s="170" t="s">
        <v>137</v>
      </c>
      <c r="AV341" s="12" t="s">
        <v>137</v>
      </c>
      <c r="AW341" s="12" t="s">
        <v>5</v>
      </c>
      <c r="AX341" s="12" t="s">
        <v>77</v>
      </c>
      <c r="AY341" s="170" t="s">
        <v>163</v>
      </c>
    </row>
    <row r="342" spans="2:65" s="14" customFormat="1" ht="20.399999999999999">
      <c r="B342" s="183"/>
      <c r="D342" s="169" t="s">
        <v>170</v>
      </c>
      <c r="E342" s="184" t="s">
        <v>1</v>
      </c>
      <c r="F342" s="185" t="s">
        <v>477</v>
      </c>
      <c r="H342" s="184" t="s">
        <v>1</v>
      </c>
      <c r="I342" s="186"/>
      <c r="J342" s="186"/>
      <c r="M342" s="183"/>
      <c r="N342" s="187"/>
      <c r="X342" s="188"/>
      <c r="AT342" s="184" t="s">
        <v>170</v>
      </c>
      <c r="AU342" s="184" t="s">
        <v>137</v>
      </c>
      <c r="AV342" s="14" t="s">
        <v>85</v>
      </c>
      <c r="AW342" s="14" t="s">
        <v>5</v>
      </c>
      <c r="AX342" s="14" t="s">
        <v>77</v>
      </c>
      <c r="AY342" s="184" t="s">
        <v>163</v>
      </c>
    </row>
    <row r="343" spans="2:65" s="13" customFormat="1" ht="10.199999999999999">
      <c r="B343" s="176"/>
      <c r="D343" s="169" t="s">
        <v>170</v>
      </c>
      <c r="E343" s="177" t="s">
        <v>1</v>
      </c>
      <c r="F343" s="178" t="s">
        <v>173</v>
      </c>
      <c r="H343" s="179">
        <v>1</v>
      </c>
      <c r="I343" s="180"/>
      <c r="J343" s="180"/>
      <c r="M343" s="176"/>
      <c r="N343" s="181"/>
      <c r="X343" s="182"/>
      <c r="AT343" s="177" t="s">
        <v>170</v>
      </c>
      <c r="AU343" s="177" t="s">
        <v>137</v>
      </c>
      <c r="AV343" s="13" t="s">
        <v>169</v>
      </c>
      <c r="AW343" s="13" t="s">
        <v>5</v>
      </c>
      <c r="AX343" s="13" t="s">
        <v>85</v>
      </c>
      <c r="AY343" s="177" t="s">
        <v>163</v>
      </c>
    </row>
    <row r="344" spans="2:65" s="1" customFormat="1" ht="33" customHeight="1">
      <c r="B344" s="31"/>
      <c r="C344" s="154" t="s">
        <v>478</v>
      </c>
      <c r="D344" s="154" t="s">
        <v>165</v>
      </c>
      <c r="E344" s="155" t="s">
        <v>479</v>
      </c>
      <c r="F344" s="156" t="s">
        <v>480</v>
      </c>
      <c r="G344" s="157" t="s">
        <v>213</v>
      </c>
      <c r="H344" s="158">
        <v>808.53499999999997</v>
      </c>
      <c r="I344" s="159"/>
      <c r="J344" s="159"/>
      <c r="K344" s="158">
        <f>ROUND(P344*H344,3)</f>
        <v>0</v>
      </c>
      <c r="L344" s="160"/>
      <c r="M344" s="31"/>
      <c r="N344" s="161" t="s">
        <v>1</v>
      </c>
      <c r="O344" s="121" t="s">
        <v>41</v>
      </c>
      <c r="P344" s="162">
        <f>I344+J344</f>
        <v>0</v>
      </c>
      <c r="Q344" s="162">
        <f>ROUND(I344*H344,3)</f>
        <v>0</v>
      </c>
      <c r="R344" s="162">
        <f>ROUND(J344*H344,3)</f>
        <v>0</v>
      </c>
      <c r="T344" s="163">
        <f>S344*H344</f>
        <v>0</v>
      </c>
      <c r="U344" s="163">
        <v>0</v>
      </c>
      <c r="V344" s="163">
        <f>U344*H344</f>
        <v>0</v>
      </c>
      <c r="W344" s="163">
        <v>0</v>
      </c>
      <c r="X344" s="164">
        <f>W344*H344</f>
        <v>0</v>
      </c>
      <c r="AR344" s="165" t="s">
        <v>169</v>
      </c>
      <c r="AT344" s="165" t="s">
        <v>165</v>
      </c>
      <c r="AU344" s="165" t="s">
        <v>137</v>
      </c>
      <c r="AY344" s="16" t="s">
        <v>163</v>
      </c>
      <c r="BE344" s="166">
        <f>IF(O344="základná",K344,0)</f>
        <v>0</v>
      </c>
      <c r="BF344" s="166">
        <f>IF(O344="znížená",K344,0)</f>
        <v>0</v>
      </c>
      <c r="BG344" s="166">
        <f>IF(O344="zákl. prenesená",K344,0)</f>
        <v>0</v>
      </c>
      <c r="BH344" s="166">
        <f>IF(O344="zníž. prenesená",K344,0)</f>
        <v>0</v>
      </c>
      <c r="BI344" s="166">
        <f>IF(O344="nulová",K344,0)</f>
        <v>0</v>
      </c>
      <c r="BJ344" s="16" t="s">
        <v>137</v>
      </c>
      <c r="BK344" s="167">
        <f>ROUND(P344*H344,3)</f>
        <v>0</v>
      </c>
      <c r="BL344" s="16" t="s">
        <v>169</v>
      </c>
      <c r="BM344" s="165" t="s">
        <v>481</v>
      </c>
    </row>
    <row r="345" spans="2:65" s="12" customFormat="1" ht="10.199999999999999">
      <c r="B345" s="168"/>
      <c r="D345" s="169" t="s">
        <v>170</v>
      </c>
      <c r="E345" s="170" t="s">
        <v>1</v>
      </c>
      <c r="F345" s="171" t="s">
        <v>482</v>
      </c>
      <c r="H345" s="172">
        <v>808.53499999999997</v>
      </c>
      <c r="I345" s="173"/>
      <c r="J345" s="173"/>
      <c r="M345" s="168"/>
      <c r="N345" s="174"/>
      <c r="X345" s="175"/>
      <c r="AT345" s="170" t="s">
        <v>170</v>
      </c>
      <c r="AU345" s="170" t="s">
        <v>137</v>
      </c>
      <c r="AV345" s="12" t="s">
        <v>137</v>
      </c>
      <c r="AW345" s="12" t="s">
        <v>5</v>
      </c>
      <c r="AX345" s="12" t="s">
        <v>77</v>
      </c>
      <c r="AY345" s="170" t="s">
        <v>163</v>
      </c>
    </row>
    <row r="346" spans="2:65" s="13" customFormat="1" ht="10.199999999999999">
      <c r="B346" s="176"/>
      <c r="D346" s="169" t="s">
        <v>170</v>
      </c>
      <c r="E346" s="177" t="s">
        <v>1</v>
      </c>
      <c r="F346" s="178" t="s">
        <v>173</v>
      </c>
      <c r="H346" s="179">
        <v>808.53499999999997</v>
      </c>
      <c r="I346" s="180"/>
      <c r="J346" s="180"/>
      <c r="M346" s="176"/>
      <c r="N346" s="181"/>
      <c r="X346" s="182"/>
      <c r="AT346" s="177" t="s">
        <v>170</v>
      </c>
      <c r="AU346" s="177" t="s">
        <v>137</v>
      </c>
      <c r="AV346" s="13" t="s">
        <v>169</v>
      </c>
      <c r="AW346" s="13" t="s">
        <v>5</v>
      </c>
      <c r="AX346" s="13" t="s">
        <v>85</v>
      </c>
      <c r="AY346" s="177" t="s">
        <v>163</v>
      </c>
    </row>
    <row r="347" spans="2:65" s="1" customFormat="1" ht="49.05" customHeight="1">
      <c r="B347" s="31"/>
      <c r="C347" s="154" t="s">
        <v>323</v>
      </c>
      <c r="D347" s="154" t="s">
        <v>165</v>
      </c>
      <c r="E347" s="155" t="s">
        <v>483</v>
      </c>
      <c r="F347" s="156" t="s">
        <v>484</v>
      </c>
      <c r="G347" s="157" t="s">
        <v>213</v>
      </c>
      <c r="H347" s="158">
        <v>808.53499999999997</v>
      </c>
      <c r="I347" s="159"/>
      <c r="J347" s="159"/>
      <c r="K347" s="158">
        <f>ROUND(P347*H347,3)</f>
        <v>0</v>
      </c>
      <c r="L347" s="160"/>
      <c r="M347" s="31"/>
      <c r="N347" s="161" t="s">
        <v>1</v>
      </c>
      <c r="O347" s="121" t="s">
        <v>41</v>
      </c>
      <c r="P347" s="162">
        <f>I347+J347</f>
        <v>0</v>
      </c>
      <c r="Q347" s="162">
        <f>ROUND(I347*H347,3)</f>
        <v>0</v>
      </c>
      <c r="R347" s="162">
        <f>ROUND(J347*H347,3)</f>
        <v>0</v>
      </c>
      <c r="T347" s="163">
        <f>S347*H347</f>
        <v>0</v>
      </c>
      <c r="U347" s="163">
        <v>0</v>
      </c>
      <c r="V347" s="163">
        <f>U347*H347</f>
        <v>0</v>
      </c>
      <c r="W347" s="163">
        <v>0</v>
      </c>
      <c r="X347" s="164">
        <f>W347*H347</f>
        <v>0</v>
      </c>
      <c r="AR347" s="165" t="s">
        <v>169</v>
      </c>
      <c r="AT347" s="165" t="s">
        <v>165</v>
      </c>
      <c r="AU347" s="165" t="s">
        <v>137</v>
      </c>
      <c r="AY347" s="16" t="s">
        <v>163</v>
      </c>
      <c r="BE347" s="166">
        <f>IF(O347="základná",K347,0)</f>
        <v>0</v>
      </c>
      <c r="BF347" s="166">
        <f>IF(O347="znížená",K347,0)</f>
        <v>0</v>
      </c>
      <c r="BG347" s="166">
        <f>IF(O347="zákl. prenesená",K347,0)</f>
        <v>0</v>
      </c>
      <c r="BH347" s="166">
        <f>IF(O347="zníž. prenesená",K347,0)</f>
        <v>0</v>
      </c>
      <c r="BI347" s="166">
        <f>IF(O347="nulová",K347,0)</f>
        <v>0</v>
      </c>
      <c r="BJ347" s="16" t="s">
        <v>137</v>
      </c>
      <c r="BK347" s="167">
        <f>ROUND(P347*H347,3)</f>
        <v>0</v>
      </c>
      <c r="BL347" s="16" t="s">
        <v>169</v>
      </c>
      <c r="BM347" s="165" t="s">
        <v>485</v>
      </c>
    </row>
    <row r="348" spans="2:65" s="1" customFormat="1" ht="33" customHeight="1">
      <c r="B348" s="31"/>
      <c r="C348" s="154" t="s">
        <v>486</v>
      </c>
      <c r="D348" s="154" t="s">
        <v>165</v>
      </c>
      <c r="E348" s="155" t="s">
        <v>487</v>
      </c>
      <c r="F348" s="156" t="s">
        <v>488</v>
      </c>
      <c r="G348" s="157" t="s">
        <v>213</v>
      </c>
      <c r="H348" s="158">
        <v>808.53499999999997</v>
      </c>
      <c r="I348" s="159"/>
      <c r="J348" s="159"/>
      <c r="K348" s="158">
        <f>ROUND(P348*H348,3)</f>
        <v>0</v>
      </c>
      <c r="L348" s="160"/>
      <c r="M348" s="31"/>
      <c r="N348" s="161" t="s">
        <v>1</v>
      </c>
      <c r="O348" s="121" t="s">
        <v>41</v>
      </c>
      <c r="P348" s="162">
        <f>I348+J348</f>
        <v>0</v>
      </c>
      <c r="Q348" s="162">
        <f>ROUND(I348*H348,3)</f>
        <v>0</v>
      </c>
      <c r="R348" s="162">
        <f>ROUND(J348*H348,3)</f>
        <v>0</v>
      </c>
      <c r="T348" s="163">
        <f>S348*H348</f>
        <v>0</v>
      </c>
      <c r="U348" s="163">
        <v>0</v>
      </c>
      <c r="V348" s="163">
        <f>U348*H348</f>
        <v>0</v>
      </c>
      <c r="W348" s="163">
        <v>0</v>
      </c>
      <c r="X348" s="164">
        <f>W348*H348</f>
        <v>0</v>
      </c>
      <c r="AR348" s="165" t="s">
        <v>169</v>
      </c>
      <c r="AT348" s="165" t="s">
        <v>165</v>
      </c>
      <c r="AU348" s="165" t="s">
        <v>137</v>
      </c>
      <c r="AY348" s="16" t="s">
        <v>163</v>
      </c>
      <c r="BE348" s="166">
        <f>IF(O348="základná",K348,0)</f>
        <v>0</v>
      </c>
      <c r="BF348" s="166">
        <f>IF(O348="znížená",K348,0)</f>
        <v>0</v>
      </c>
      <c r="BG348" s="166">
        <f>IF(O348="zákl. prenesená",K348,0)</f>
        <v>0</v>
      </c>
      <c r="BH348" s="166">
        <f>IF(O348="zníž. prenesená",K348,0)</f>
        <v>0</v>
      </c>
      <c r="BI348" s="166">
        <f>IF(O348="nulová",K348,0)</f>
        <v>0</v>
      </c>
      <c r="BJ348" s="16" t="s">
        <v>137</v>
      </c>
      <c r="BK348" s="167">
        <f>ROUND(P348*H348,3)</f>
        <v>0</v>
      </c>
      <c r="BL348" s="16" t="s">
        <v>169</v>
      </c>
      <c r="BM348" s="165" t="s">
        <v>489</v>
      </c>
    </row>
    <row r="349" spans="2:65" s="1" customFormat="1" ht="24.15" customHeight="1">
      <c r="B349" s="31"/>
      <c r="C349" s="154" t="s">
        <v>327</v>
      </c>
      <c r="D349" s="154" t="s">
        <v>165</v>
      </c>
      <c r="E349" s="155" t="s">
        <v>490</v>
      </c>
      <c r="F349" s="156" t="s">
        <v>491</v>
      </c>
      <c r="G349" s="157" t="s">
        <v>213</v>
      </c>
      <c r="H349" s="158">
        <v>934.45</v>
      </c>
      <c r="I349" s="159"/>
      <c r="J349" s="159"/>
      <c r="K349" s="158">
        <f>ROUND(P349*H349,3)</f>
        <v>0</v>
      </c>
      <c r="L349" s="160"/>
      <c r="M349" s="31"/>
      <c r="N349" s="161" t="s">
        <v>1</v>
      </c>
      <c r="O349" s="121" t="s">
        <v>41</v>
      </c>
      <c r="P349" s="162">
        <f>I349+J349</f>
        <v>0</v>
      </c>
      <c r="Q349" s="162">
        <f>ROUND(I349*H349,3)</f>
        <v>0</v>
      </c>
      <c r="R349" s="162">
        <f>ROUND(J349*H349,3)</f>
        <v>0</v>
      </c>
      <c r="T349" s="163">
        <f>S349*H349</f>
        <v>0</v>
      </c>
      <c r="U349" s="163">
        <v>0</v>
      </c>
      <c r="V349" s="163">
        <f>U349*H349</f>
        <v>0</v>
      </c>
      <c r="W349" s="163">
        <v>0</v>
      </c>
      <c r="X349" s="164">
        <f>W349*H349</f>
        <v>0</v>
      </c>
      <c r="AR349" s="165" t="s">
        <v>169</v>
      </c>
      <c r="AT349" s="165" t="s">
        <v>165</v>
      </c>
      <c r="AU349" s="165" t="s">
        <v>137</v>
      </c>
      <c r="AY349" s="16" t="s">
        <v>163</v>
      </c>
      <c r="BE349" s="166">
        <f>IF(O349="základná",K349,0)</f>
        <v>0</v>
      </c>
      <c r="BF349" s="166">
        <f>IF(O349="znížená",K349,0)</f>
        <v>0</v>
      </c>
      <c r="BG349" s="166">
        <f>IF(O349="zákl. prenesená",K349,0)</f>
        <v>0</v>
      </c>
      <c r="BH349" s="166">
        <f>IF(O349="zníž. prenesená",K349,0)</f>
        <v>0</v>
      </c>
      <c r="BI349" s="166">
        <f>IF(O349="nulová",K349,0)</f>
        <v>0</v>
      </c>
      <c r="BJ349" s="16" t="s">
        <v>137</v>
      </c>
      <c r="BK349" s="167">
        <f>ROUND(P349*H349,3)</f>
        <v>0</v>
      </c>
      <c r="BL349" s="16" t="s">
        <v>169</v>
      </c>
      <c r="BM349" s="165" t="s">
        <v>492</v>
      </c>
    </row>
    <row r="350" spans="2:65" s="12" customFormat="1" ht="10.199999999999999">
      <c r="B350" s="168"/>
      <c r="D350" s="169" t="s">
        <v>170</v>
      </c>
      <c r="E350" s="170" t="s">
        <v>1</v>
      </c>
      <c r="F350" s="171" t="s">
        <v>493</v>
      </c>
      <c r="H350" s="172">
        <v>934.45</v>
      </c>
      <c r="I350" s="173"/>
      <c r="J350" s="173"/>
      <c r="M350" s="168"/>
      <c r="N350" s="174"/>
      <c r="X350" s="175"/>
      <c r="AT350" s="170" t="s">
        <v>170</v>
      </c>
      <c r="AU350" s="170" t="s">
        <v>137</v>
      </c>
      <c r="AV350" s="12" t="s">
        <v>137</v>
      </c>
      <c r="AW350" s="12" t="s">
        <v>5</v>
      </c>
      <c r="AX350" s="12" t="s">
        <v>77</v>
      </c>
      <c r="AY350" s="170" t="s">
        <v>163</v>
      </c>
    </row>
    <row r="351" spans="2:65" s="13" customFormat="1" ht="10.199999999999999">
      <c r="B351" s="176"/>
      <c r="D351" s="169" t="s">
        <v>170</v>
      </c>
      <c r="E351" s="177" t="s">
        <v>1</v>
      </c>
      <c r="F351" s="178" t="s">
        <v>173</v>
      </c>
      <c r="H351" s="179">
        <v>934.45</v>
      </c>
      <c r="I351" s="180"/>
      <c r="J351" s="180"/>
      <c r="M351" s="176"/>
      <c r="N351" s="181"/>
      <c r="X351" s="182"/>
      <c r="AT351" s="177" t="s">
        <v>170</v>
      </c>
      <c r="AU351" s="177" t="s">
        <v>137</v>
      </c>
      <c r="AV351" s="13" t="s">
        <v>169</v>
      </c>
      <c r="AW351" s="13" t="s">
        <v>5</v>
      </c>
      <c r="AX351" s="13" t="s">
        <v>85</v>
      </c>
      <c r="AY351" s="177" t="s">
        <v>163</v>
      </c>
    </row>
    <row r="352" spans="2:65" s="1" customFormat="1" ht="24.15" customHeight="1">
      <c r="B352" s="31"/>
      <c r="C352" s="154" t="s">
        <v>494</v>
      </c>
      <c r="D352" s="154" t="s">
        <v>165</v>
      </c>
      <c r="E352" s="155" t="s">
        <v>495</v>
      </c>
      <c r="F352" s="156" t="s">
        <v>496</v>
      </c>
      <c r="G352" s="157" t="s">
        <v>213</v>
      </c>
      <c r="H352" s="158">
        <v>596.36</v>
      </c>
      <c r="I352" s="159"/>
      <c r="J352" s="159"/>
      <c r="K352" s="158">
        <f>ROUND(P352*H352,3)</f>
        <v>0</v>
      </c>
      <c r="L352" s="160"/>
      <c r="M352" s="31"/>
      <c r="N352" s="161" t="s">
        <v>1</v>
      </c>
      <c r="O352" s="121" t="s">
        <v>41</v>
      </c>
      <c r="P352" s="162">
        <f>I352+J352</f>
        <v>0</v>
      </c>
      <c r="Q352" s="162">
        <f>ROUND(I352*H352,3)</f>
        <v>0</v>
      </c>
      <c r="R352" s="162">
        <f>ROUND(J352*H352,3)</f>
        <v>0</v>
      </c>
      <c r="T352" s="163">
        <f>S352*H352</f>
        <v>0</v>
      </c>
      <c r="U352" s="163">
        <v>0</v>
      </c>
      <c r="V352" s="163">
        <f>U352*H352</f>
        <v>0</v>
      </c>
      <c r="W352" s="163">
        <v>0</v>
      </c>
      <c r="X352" s="164">
        <f>W352*H352</f>
        <v>0</v>
      </c>
      <c r="AR352" s="165" t="s">
        <v>169</v>
      </c>
      <c r="AT352" s="165" t="s">
        <v>165</v>
      </c>
      <c r="AU352" s="165" t="s">
        <v>137</v>
      </c>
      <c r="AY352" s="16" t="s">
        <v>163</v>
      </c>
      <c r="BE352" s="166">
        <f>IF(O352="základná",K352,0)</f>
        <v>0</v>
      </c>
      <c r="BF352" s="166">
        <f>IF(O352="znížená",K352,0)</f>
        <v>0</v>
      </c>
      <c r="BG352" s="166">
        <f>IF(O352="zákl. prenesená",K352,0)</f>
        <v>0</v>
      </c>
      <c r="BH352" s="166">
        <f>IF(O352="zníž. prenesená",K352,0)</f>
        <v>0</v>
      </c>
      <c r="BI352" s="166">
        <f>IF(O352="nulová",K352,0)</f>
        <v>0</v>
      </c>
      <c r="BJ352" s="16" t="s">
        <v>137</v>
      </c>
      <c r="BK352" s="167">
        <f>ROUND(P352*H352,3)</f>
        <v>0</v>
      </c>
      <c r="BL352" s="16" t="s">
        <v>169</v>
      </c>
      <c r="BM352" s="165" t="s">
        <v>497</v>
      </c>
    </row>
    <row r="353" spans="2:65" s="12" customFormat="1" ht="10.199999999999999">
      <c r="B353" s="168"/>
      <c r="D353" s="169" t="s">
        <v>170</v>
      </c>
      <c r="E353" s="170" t="s">
        <v>1</v>
      </c>
      <c r="F353" s="171" t="s">
        <v>498</v>
      </c>
      <c r="H353" s="172">
        <v>596.36</v>
      </c>
      <c r="I353" s="173"/>
      <c r="J353" s="173"/>
      <c r="M353" s="168"/>
      <c r="N353" s="174"/>
      <c r="X353" s="175"/>
      <c r="AT353" s="170" t="s">
        <v>170</v>
      </c>
      <c r="AU353" s="170" t="s">
        <v>137</v>
      </c>
      <c r="AV353" s="12" t="s">
        <v>137</v>
      </c>
      <c r="AW353" s="12" t="s">
        <v>5</v>
      </c>
      <c r="AX353" s="12" t="s">
        <v>77</v>
      </c>
      <c r="AY353" s="170" t="s">
        <v>163</v>
      </c>
    </row>
    <row r="354" spans="2:65" s="1" customFormat="1" ht="33" customHeight="1">
      <c r="B354" s="31"/>
      <c r="C354" s="154" t="s">
        <v>499</v>
      </c>
      <c r="D354" s="154" t="s">
        <v>165</v>
      </c>
      <c r="E354" s="155" t="s">
        <v>500</v>
      </c>
      <c r="F354" s="156" t="s">
        <v>501</v>
      </c>
      <c r="G354" s="157" t="s">
        <v>213</v>
      </c>
      <c r="H354" s="158">
        <v>819.06399999999996</v>
      </c>
      <c r="I354" s="159"/>
      <c r="J354" s="159"/>
      <c r="K354" s="158">
        <f t="shared" ref="K354:K359" si="6">ROUND(P354*H354,3)</f>
        <v>0</v>
      </c>
      <c r="L354" s="160"/>
      <c r="M354" s="31"/>
      <c r="N354" s="161" t="s">
        <v>1</v>
      </c>
      <c r="O354" s="121" t="s">
        <v>41</v>
      </c>
      <c r="P354" s="162">
        <f t="shared" ref="P354:P359" si="7">I354+J354</f>
        <v>0</v>
      </c>
      <c r="Q354" s="162">
        <f t="shared" ref="Q354:Q359" si="8">ROUND(I354*H354,3)</f>
        <v>0</v>
      </c>
      <c r="R354" s="162">
        <f t="shared" ref="R354:R359" si="9">ROUND(J354*H354,3)</f>
        <v>0</v>
      </c>
      <c r="T354" s="163">
        <f t="shared" ref="T354:T359" si="10">S354*H354</f>
        <v>0</v>
      </c>
      <c r="U354" s="163">
        <v>0</v>
      </c>
      <c r="V354" s="163">
        <f t="shared" ref="V354:V359" si="11">U354*H354</f>
        <v>0</v>
      </c>
      <c r="W354" s="163">
        <v>0</v>
      </c>
      <c r="X354" s="164">
        <f t="shared" ref="X354:X359" si="12">W354*H354</f>
        <v>0</v>
      </c>
      <c r="AR354" s="165" t="s">
        <v>169</v>
      </c>
      <c r="AT354" s="165" t="s">
        <v>165</v>
      </c>
      <c r="AU354" s="165" t="s">
        <v>137</v>
      </c>
      <c r="AY354" s="16" t="s">
        <v>163</v>
      </c>
      <c r="BE354" s="166">
        <f t="shared" ref="BE354:BE359" si="13">IF(O354="základná",K354,0)</f>
        <v>0</v>
      </c>
      <c r="BF354" s="166">
        <f t="shared" ref="BF354:BF359" si="14">IF(O354="znížená",K354,0)</f>
        <v>0</v>
      </c>
      <c r="BG354" s="166">
        <f t="shared" ref="BG354:BG359" si="15">IF(O354="zákl. prenesená",K354,0)</f>
        <v>0</v>
      </c>
      <c r="BH354" s="166">
        <f t="shared" ref="BH354:BH359" si="16">IF(O354="zníž. prenesená",K354,0)</f>
        <v>0</v>
      </c>
      <c r="BI354" s="166">
        <f t="shared" ref="BI354:BI359" si="17">IF(O354="nulová",K354,0)</f>
        <v>0</v>
      </c>
      <c r="BJ354" s="16" t="s">
        <v>137</v>
      </c>
      <c r="BK354" s="167">
        <f t="shared" ref="BK354:BK359" si="18">ROUND(P354*H354,3)</f>
        <v>0</v>
      </c>
      <c r="BL354" s="16" t="s">
        <v>169</v>
      </c>
      <c r="BM354" s="165" t="s">
        <v>502</v>
      </c>
    </row>
    <row r="355" spans="2:65" s="1" customFormat="1" ht="24.15" customHeight="1">
      <c r="B355" s="31"/>
      <c r="C355" s="154" t="s">
        <v>503</v>
      </c>
      <c r="D355" s="154" t="s">
        <v>165</v>
      </c>
      <c r="E355" s="155" t="s">
        <v>504</v>
      </c>
      <c r="F355" s="156" t="s">
        <v>505</v>
      </c>
      <c r="G355" s="157" t="s">
        <v>234</v>
      </c>
      <c r="H355" s="158">
        <v>8</v>
      </c>
      <c r="I355" s="159"/>
      <c r="J355" s="159"/>
      <c r="K355" s="158">
        <f t="shared" si="6"/>
        <v>0</v>
      </c>
      <c r="L355" s="160"/>
      <c r="M355" s="31"/>
      <c r="N355" s="161" t="s">
        <v>1</v>
      </c>
      <c r="O355" s="121" t="s">
        <v>41</v>
      </c>
      <c r="P355" s="162">
        <f t="shared" si="7"/>
        <v>0</v>
      </c>
      <c r="Q355" s="162">
        <f t="shared" si="8"/>
        <v>0</v>
      </c>
      <c r="R355" s="162">
        <f t="shared" si="9"/>
        <v>0</v>
      </c>
      <c r="T355" s="163">
        <f t="shared" si="10"/>
        <v>0</v>
      </c>
      <c r="U355" s="163">
        <v>0</v>
      </c>
      <c r="V355" s="163">
        <f t="shared" si="11"/>
        <v>0</v>
      </c>
      <c r="W355" s="163">
        <v>0</v>
      </c>
      <c r="X355" s="164">
        <f t="shared" si="12"/>
        <v>0</v>
      </c>
      <c r="AR355" s="165" t="s">
        <v>169</v>
      </c>
      <c r="AT355" s="165" t="s">
        <v>165</v>
      </c>
      <c r="AU355" s="165" t="s">
        <v>137</v>
      </c>
      <c r="AY355" s="16" t="s">
        <v>163</v>
      </c>
      <c r="BE355" s="166">
        <f t="shared" si="13"/>
        <v>0</v>
      </c>
      <c r="BF355" s="166">
        <f t="shared" si="14"/>
        <v>0</v>
      </c>
      <c r="BG355" s="166">
        <f t="shared" si="15"/>
        <v>0</v>
      </c>
      <c r="BH355" s="166">
        <f t="shared" si="16"/>
        <v>0</v>
      </c>
      <c r="BI355" s="166">
        <f t="shared" si="17"/>
        <v>0</v>
      </c>
      <c r="BJ355" s="16" t="s">
        <v>137</v>
      </c>
      <c r="BK355" s="167">
        <f t="shared" si="18"/>
        <v>0</v>
      </c>
      <c r="BL355" s="16" t="s">
        <v>169</v>
      </c>
      <c r="BM355" s="165" t="s">
        <v>506</v>
      </c>
    </row>
    <row r="356" spans="2:65" s="1" customFormat="1" ht="37.799999999999997" customHeight="1">
      <c r="B356" s="31"/>
      <c r="C356" s="189" t="s">
        <v>332</v>
      </c>
      <c r="D356" s="189" t="s">
        <v>466</v>
      </c>
      <c r="E356" s="190" t="s">
        <v>507</v>
      </c>
      <c r="F356" s="191" t="s">
        <v>508</v>
      </c>
      <c r="G356" s="192" t="s">
        <v>234</v>
      </c>
      <c r="H356" s="193">
        <v>3</v>
      </c>
      <c r="I356" s="194"/>
      <c r="J356" s="195"/>
      <c r="K356" s="193">
        <f t="shared" si="6"/>
        <v>0</v>
      </c>
      <c r="L356" s="195"/>
      <c r="M356" s="196"/>
      <c r="N356" s="197" t="s">
        <v>1</v>
      </c>
      <c r="O356" s="121" t="s">
        <v>41</v>
      </c>
      <c r="P356" s="162">
        <f t="shared" si="7"/>
        <v>0</v>
      </c>
      <c r="Q356" s="162">
        <f t="shared" si="8"/>
        <v>0</v>
      </c>
      <c r="R356" s="162">
        <f t="shared" si="9"/>
        <v>0</v>
      </c>
      <c r="T356" s="163">
        <f t="shared" si="10"/>
        <v>0</v>
      </c>
      <c r="U356" s="163">
        <v>0</v>
      </c>
      <c r="V356" s="163">
        <f t="shared" si="11"/>
        <v>0</v>
      </c>
      <c r="W356" s="163">
        <v>0</v>
      </c>
      <c r="X356" s="164">
        <f t="shared" si="12"/>
        <v>0</v>
      </c>
      <c r="AR356" s="165" t="s">
        <v>182</v>
      </c>
      <c r="AT356" s="165" t="s">
        <v>466</v>
      </c>
      <c r="AU356" s="165" t="s">
        <v>137</v>
      </c>
      <c r="AY356" s="16" t="s">
        <v>163</v>
      </c>
      <c r="BE356" s="166">
        <f t="shared" si="13"/>
        <v>0</v>
      </c>
      <c r="BF356" s="166">
        <f t="shared" si="14"/>
        <v>0</v>
      </c>
      <c r="BG356" s="166">
        <f t="shared" si="15"/>
        <v>0</v>
      </c>
      <c r="BH356" s="166">
        <f t="shared" si="16"/>
        <v>0</v>
      </c>
      <c r="BI356" s="166">
        <f t="shared" si="17"/>
        <v>0</v>
      </c>
      <c r="BJ356" s="16" t="s">
        <v>137</v>
      </c>
      <c r="BK356" s="167">
        <f t="shared" si="18"/>
        <v>0</v>
      </c>
      <c r="BL356" s="16" t="s">
        <v>169</v>
      </c>
      <c r="BM356" s="165" t="s">
        <v>509</v>
      </c>
    </row>
    <row r="357" spans="2:65" s="1" customFormat="1" ht="33" customHeight="1">
      <c r="B357" s="31"/>
      <c r="C357" s="189" t="s">
        <v>510</v>
      </c>
      <c r="D357" s="189" t="s">
        <v>466</v>
      </c>
      <c r="E357" s="190" t="s">
        <v>511</v>
      </c>
      <c r="F357" s="191" t="s">
        <v>512</v>
      </c>
      <c r="G357" s="192" t="s">
        <v>234</v>
      </c>
      <c r="H357" s="193">
        <v>2</v>
      </c>
      <c r="I357" s="194"/>
      <c r="J357" s="195"/>
      <c r="K357" s="193">
        <f t="shared" si="6"/>
        <v>0</v>
      </c>
      <c r="L357" s="195"/>
      <c r="M357" s="196"/>
      <c r="N357" s="197" t="s">
        <v>1</v>
      </c>
      <c r="O357" s="121" t="s">
        <v>41</v>
      </c>
      <c r="P357" s="162">
        <f t="shared" si="7"/>
        <v>0</v>
      </c>
      <c r="Q357" s="162">
        <f t="shared" si="8"/>
        <v>0</v>
      </c>
      <c r="R357" s="162">
        <f t="shared" si="9"/>
        <v>0</v>
      </c>
      <c r="T357" s="163">
        <f t="shared" si="10"/>
        <v>0</v>
      </c>
      <c r="U357" s="163">
        <v>0</v>
      </c>
      <c r="V357" s="163">
        <f t="shared" si="11"/>
        <v>0</v>
      </c>
      <c r="W357" s="163">
        <v>0</v>
      </c>
      <c r="X357" s="164">
        <f t="shared" si="12"/>
        <v>0</v>
      </c>
      <c r="AR357" s="165" t="s">
        <v>182</v>
      </c>
      <c r="AT357" s="165" t="s">
        <v>466</v>
      </c>
      <c r="AU357" s="165" t="s">
        <v>137</v>
      </c>
      <c r="AY357" s="16" t="s">
        <v>163</v>
      </c>
      <c r="BE357" s="166">
        <f t="shared" si="13"/>
        <v>0</v>
      </c>
      <c r="BF357" s="166">
        <f t="shared" si="14"/>
        <v>0</v>
      </c>
      <c r="BG357" s="166">
        <f t="shared" si="15"/>
        <v>0</v>
      </c>
      <c r="BH357" s="166">
        <f t="shared" si="16"/>
        <v>0</v>
      </c>
      <c r="BI357" s="166">
        <f t="shared" si="17"/>
        <v>0</v>
      </c>
      <c r="BJ357" s="16" t="s">
        <v>137</v>
      </c>
      <c r="BK357" s="167">
        <f t="shared" si="18"/>
        <v>0</v>
      </c>
      <c r="BL357" s="16" t="s">
        <v>169</v>
      </c>
      <c r="BM357" s="165" t="s">
        <v>513</v>
      </c>
    </row>
    <row r="358" spans="2:65" s="1" customFormat="1" ht="24.15" customHeight="1">
      <c r="B358" s="31"/>
      <c r="C358" s="189" t="s">
        <v>335</v>
      </c>
      <c r="D358" s="189" t="s">
        <v>466</v>
      </c>
      <c r="E358" s="190" t="s">
        <v>514</v>
      </c>
      <c r="F358" s="191" t="s">
        <v>515</v>
      </c>
      <c r="G358" s="192" t="s">
        <v>234</v>
      </c>
      <c r="H358" s="193">
        <v>3</v>
      </c>
      <c r="I358" s="194"/>
      <c r="J358" s="195"/>
      <c r="K358" s="193">
        <f t="shared" si="6"/>
        <v>0</v>
      </c>
      <c r="L358" s="195"/>
      <c r="M358" s="196"/>
      <c r="N358" s="197" t="s">
        <v>1</v>
      </c>
      <c r="O358" s="121" t="s">
        <v>41</v>
      </c>
      <c r="P358" s="162">
        <f t="shared" si="7"/>
        <v>0</v>
      </c>
      <c r="Q358" s="162">
        <f t="shared" si="8"/>
        <v>0</v>
      </c>
      <c r="R358" s="162">
        <f t="shared" si="9"/>
        <v>0</v>
      </c>
      <c r="T358" s="163">
        <f t="shared" si="10"/>
        <v>0</v>
      </c>
      <c r="U358" s="163">
        <v>0</v>
      </c>
      <c r="V358" s="163">
        <f t="shared" si="11"/>
        <v>0</v>
      </c>
      <c r="W358" s="163">
        <v>0</v>
      </c>
      <c r="X358" s="164">
        <f t="shared" si="12"/>
        <v>0</v>
      </c>
      <c r="AR358" s="165" t="s">
        <v>182</v>
      </c>
      <c r="AT358" s="165" t="s">
        <v>466</v>
      </c>
      <c r="AU358" s="165" t="s">
        <v>137</v>
      </c>
      <c r="AY358" s="16" t="s">
        <v>163</v>
      </c>
      <c r="BE358" s="166">
        <f t="shared" si="13"/>
        <v>0</v>
      </c>
      <c r="BF358" s="166">
        <f t="shared" si="14"/>
        <v>0</v>
      </c>
      <c r="BG358" s="166">
        <f t="shared" si="15"/>
        <v>0</v>
      </c>
      <c r="BH358" s="166">
        <f t="shared" si="16"/>
        <v>0</v>
      </c>
      <c r="BI358" s="166">
        <f t="shared" si="17"/>
        <v>0</v>
      </c>
      <c r="BJ358" s="16" t="s">
        <v>137</v>
      </c>
      <c r="BK358" s="167">
        <f t="shared" si="18"/>
        <v>0</v>
      </c>
      <c r="BL358" s="16" t="s">
        <v>169</v>
      </c>
      <c r="BM358" s="165" t="s">
        <v>516</v>
      </c>
    </row>
    <row r="359" spans="2:65" s="1" customFormat="1" ht="33" customHeight="1">
      <c r="B359" s="31"/>
      <c r="C359" s="154" t="s">
        <v>517</v>
      </c>
      <c r="D359" s="154" t="s">
        <v>165</v>
      </c>
      <c r="E359" s="155" t="s">
        <v>518</v>
      </c>
      <c r="F359" s="156" t="s">
        <v>519</v>
      </c>
      <c r="G359" s="157" t="s">
        <v>520</v>
      </c>
      <c r="H359" s="158">
        <v>108.565</v>
      </c>
      <c r="I359" s="159"/>
      <c r="J359" s="159"/>
      <c r="K359" s="158">
        <f t="shared" si="6"/>
        <v>0</v>
      </c>
      <c r="L359" s="160"/>
      <c r="M359" s="31"/>
      <c r="N359" s="161" t="s">
        <v>1</v>
      </c>
      <c r="O359" s="121" t="s">
        <v>41</v>
      </c>
      <c r="P359" s="162">
        <f t="shared" si="7"/>
        <v>0</v>
      </c>
      <c r="Q359" s="162">
        <f t="shared" si="8"/>
        <v>0</v>
      </c>
      <c r="R359" s="162">
        <f t="shared" si="9"/>
        <v>0</v>
      </c>
      <c r="T359" s="163">
        <f t="shared" si="10"/>
        <v>0</v>
      </c>
      <c r="U359" s="163">
        <v>0</v>
      </c>
      <c r="V359" s="163">
        <f t="shared" si="11"/>
        <v>0</v>
      </c>
      <c r="W359" s="163">
        <v>0</v>
      </c>
      <c r="X359" s="164">
        <f t="shared" si="12"/>
        <v>0</v>
      </c>
      <c r="AR359" s="165" t="s">
        <v>169</v>
      </c>
      <c r="AT359" s="165" t="s">
        <v>165</v>
      </c>
      <c r="AU359" s="165" t="s">
        <v>137</v>
      </c>
      <c r="AY359" s="16" t="s">
        <v>163</v>
      </c>
      <c r="BE359" s="166">
        <f t="shared" si="13"/>
        <v>0</v>
      </c>
      <c r="BF359" s="166">
        <f t="shared" si="14"/>
        <v>0</v>
      </c>
      <c r="BG359" s="166">
        <f t="shared" si="15"/>
        <v>0</v>
      </c>
      <c r="BH359" s="166">
        <f t="shared" si="16"/>
        <v>0</v>
      </c>
      <c r="BI359" s="166">
        <f t="shared" si="17"/>
        <v>0</v>
      </c>
      <c r="BJ359" s="16" t="s">
        <v>137</v>
      </c>
      <c r="BK359" s="167">
        <f t="shared" si="18"/>
        <v>0</v>
      </c>
      <c r="BL359" s="16" t="s">
        <v>169</v>
      </c>
      <c r="BM359" s="165" t="s">
        <v>521</v>
      </c>
    </row>
    <row r="360" spans="2:65" s="12" customFormat="1" ht="10.199999999999999">
      <c r="B360" s="168"/>
      <c r="D360" s="169" t="s">
        <v>170</v>
      </c>
      <c r="E360" s="170" t="s">
        <v>1</v>
      </c>
      <c r="F360" s="171" t="s">
        <v>522</v>
      </c>
      <c r="H360" s="172">
        <v>108.565</v>
      </c>
      <c r="I360" s="173"/>
      <c r="J360" s="173"/>
      <c r="M360" s="168"/>
      <c r="N360" s="174"/>
      <c r="X360" s="175"/>
      <c r="AT360" s="170" t="s">
        <v>170</v>
      </c>
      <c r="AU360" s="170" t="s">
        <v>137</v>
      </c>
      <c r="AV360" s="12" t="s">
        <v>137</v>
      </c>
      <c r="AW360" s="12" t="s">
        <v>5</v>
      </c>
      <c r="AX360" s="12" t="s">
        <v>77</v>
      </c>
      <c r="AY360" s="170" t="s">
        <v>163</v>
      </c>
    </row>
    <row r="361" spans="2:65" s="13" customFormat="1" ht="10.199999999999999">
      <c r="B361" s="176"/>
      <c r="D361" s="169" t="s">
        <v>170</v>
      </c>
      <c r="E361" s="177" t="s">
        <v>1</v>
      </c>
      <c r="F361" s="178" t="s">
        <v>173</v>
      </c>
      <c r="H361" s="179">
        <v>108.565</v>
      </c>
      <c r="I361" s="180"/>
      <c r="J361" s="180"/>
      <c r="M361" s="176"/>
      <c r="N361" s="181"/>
      <c r="X361" s="182"/>
      <c r="AT361" s="177" t="s">
        <v>170</v>
      </c>
      <c r="AU361" s="177" t="s">
        <v>137</v>
      </c>
      <c r="AV361" s="13" t="s">
        <v>169</v>
      </c>
      <c r="AW361" s="13" t="s">
        <v>5</v>
      </c>
      <c r="AX361" s="13" t="s">
        <v>85</v>
      </c>
      <c r="AY361" s="177" t="s">
        <v>163</v>
      </c>
    </row>
    <row r="362" spans="2:65" s="1" customFormat="1" ht="37.799999999999997" customHeight="1">
      <c r="B362" s="31"/>
      <c r="C362" s="154" t="s">
        <v>339</v>
      </c>
      <c r="D362" s="154" t="s">
        <v>165</v>
      </c>
      <c r="E362" s="155" t="s">
        <v>523</v>
      </c>
      <c r="F362" s="156" t="s">
        <v>524</v>
      </c>
      <c r="G362" s="157" t="s">
        <v>520</v>
      </c>
      <c r="H362" s="158">
        <v>63.5</v>
      </c>
      <c r="I362" s="159"/>
      <c r="J362" s="159"/>
      <c r="K362" s="158">
        <f>ROUND(P362*H362,3)</f>
        <v>0</v>
      </c>
      <c r="L362" s="160"/>
      <c r="M362" s="31"/>
      <c r="N362" s="161" t="s">
        <v>1</v>
      </c>
      <c r="O362" s="121" t="s">
        <v>41</v>
      </c>
      <c r="P362" s="162">
        <f>I362+J362</f>
        <v>0</v>
      </c>
      <c r="Q362" s="162">
        <f>ROUND(I362*H362,3)</f>
        <v>0</v>
      </c>
      <c r="R362" s="162">
        <f>ROUND(J362*H362,3)</f>
        <v>0</v>
      </c>
      <c r="T362" s="163">
        <f>S362*H362</f>
        <v>0</v>
      </c>
      <c r="U362" s="163">
        <v>0</v>
      </c>
      <c r="V362" s="163">
        <f>U362*H362</f>
        <v>0</v>
      </c>
      <c r="W362" s="163">
        <v>0</v>
      </c>
      <c r="X362" s="164">
        <f>W362*H362</f>
        <v>0</v>
      </c>
      <c r="AR362" s="165" t="s">
        <v>169</v>
      </c>
      <c r="AT362" s="165" t="s">
        <v>165</v>
      </c>
      <c r="AU362" s="165" t="s">
        <v>137</v>
      </c>
      <c r="AY362" s="16" t="s">
        <v>163</v>
      </c>
      <c r="BE362" s="166">
        <f>IF(O362="základná",K362,0)</f>
        <v>0</v>
      </c>
      <c r="BF362" s="166">
        <f>IF(O362="znížená",K362,0)</f>
        <v>0</v>
      </c>
      <c r="BG362" s="166">
        <f>IF(O362="zákl. prenesená",K362,0)</f>
        <v>0</v>
      </c>
      <c r="BH362" s="166">
        <f>IF(O362="zníž. prenesená",K362,0)</f>
        <v>0</v>
      </c>
      <c r="BI362" s="166">
        <f>IF(O362="nulová",K362,0)</f>
        <v>0</v>
      </c>
      <c r="BJ362" s="16" t="s">
        <v>137</v>
      </c>
      <c r="BK362" s="167">
        <f>ROUND(P362*H362,3)</f>
        <v>0</v>
      </c>
      <c r="BL362" s="16" t="s">
        <v>169</v>
      </c>
      <c r="BM362" s="165" t="s">
        <v>525</v>
      </c>
    </row>
    <row r="363" spans="2:65" s="12" customFormat="1" ht="10.199999999999999">
      <c r="B363" s="168"/>
      <c r="D363" s="169" t="s">
        <v>170</v>
      </c>
      <c r="E363" s="170" t="s">
        <v>1</v>
      </c>
      <c r="F363" s="171" t="s">
        <v>526</v>
      </c>
      <c r="H363" s="172">
        <v>63.5</v>
      </c>
      <c r="I363" s="173"/>
      <c r="J363" s="173"/>
      <c r="M363" s="168"/>
      <c r="N363" s="174"/>
      <c r="X363" s="175"/>
      <c r="AT363" s="170" t="s">
        <v>170</v>
      </c>
      <c r="AU363" s="170" t="s">
        <v>137</v>
      </c>
      <c r="AV363" s="12" t="s">
        <v>137</v>
      </c>
      <c r="AW363" s="12" t="s">
        <v>5</v>
      </c>
      <c r="AX363" s="12" t="s">
        <v>77</v>
      </c>
      <c r="AY363" s="170" t="s">
        <v>163</v>
      </c>
    </row>
    <row r="364" spans="2:65" s="13" customFormat="1" ht="10.199999999999999">
      <c r="B364" s="176"/>
      <c r="D364" s="169" t="s">
        <v>170</v>
      </c>
      <c r="E364" s="177" t="s">
        <v>1</v>
      </c>
      <c r="F364" s="178" t="s">
        <v>173</v>
      </c>
      <c r="H364" s="179">
        <v>63.5</v>
      </c>
      <c r="I364" s="180"/>
      <c r="J364" s="180"/>
      <c r="M364" s="176"/>
      <c r="N364" s="181"/>
      <c r="X364" s="182"/>
      <c r="AT364" s="177" t="s">
        <v>170</v>
      </c>
      <c r="AU364" s="177" t="s">
        <v>137</v>
      </c>
      <c r="AV364" s="13" t="s">
        <v>169</v>
      </c>
      <c r="AW364" s="13" t="s">
        <v>5</v>
      </c>
      <c r="AX364" s="13" t="s">
        <v>85</v>
      </c>
      <c r="AY364" s="177" t="s">
        <v>163</v>
      </c>
    </row>
    <row r="365" spans="2:65" s="1" customFormat="1" ht="37.799999999999997" customHeight="1">
      <c r="B365" s="31"/>
      <c r="C365" s="154" t="s">
        <v>527</v>
      </c>
      <c r="D365" s="154" t="s">
        <v>165</v>
      </c>
      <c r="E365" s="155" t="s">
        <v>528</v>
      </c>
      <c r="F365" s="156" t="s">
        <v>529</v>
      </c>
      <c r="G365" s="157" t="s">
        <v>520</v>
      </c>
      <c r="H365" s="158">
        <v>262.89999999999998</v>
      </c>
      <c r="I365" s="159"/>
      <c r="J365" s="159"/>
      <c r="K365" s="158">
        <f>ROUND(P365*H365,3)</f>
        <v>0</v>
      </c>
      <c r="L365" s="160"/>
      <c r="M365" s="31"/>
      <c r="N365" s="161" t="s">
        <v>1</v>
      </c>
      <c r="O365" s="121" t="s">
        <v>41</v>
      </c>
      <c r="P365" s="162">
        <f>I365+J365</f>
        <v>0</v>
      </c>
      <c r="Q365" s="162">
        <f>ROUND(I365*H365,3)</f>
        <v>0</v>
      </c>
      <c r="R365" s="162">
        <f>ROUND(J365*H365,3)</f>
        <v>0</v>
      </c>
      <c r="T365" s="163">
        <f>S365*H365</f>
        <v>0</v>
      </c>
      <c r="U365" s="163">
        <v>0</v>
      </c>
      <c r="V365" s="163">
        <f>U365*H365</f>
        <v>0</v>
      </c>
      <c r="W365" s="163">
        <v>0</v>
      </c>
      <c r="X365" s="164">
        <f>W365*H365</f>
        <v>0</v>
      </c>
      <c r="AR365" s="165" t="s">
        <v>169</v>
      </c>
      <c r="AT365" s="165" t="s">
        <v>165</v>
      </c>
      <c r="AU365" s="165" t="s">
        <v>137</v>
      </c>
      <c r="AY365" s="16" t="s">
        <v>163</v>
      </c>
      <c r="BE365" s="166">
        <f>IF(O365="základná",K365,0)</f>
        <v>0</v>
      </c>
      <c r="BF365" s="166">
        <f>IF(O365="znížená",K365,0)</f>
        <v>0</v>
      </c>
      <c r="BG365" s="166">
        <f>IF(O365="zákl. prenesená",K365,0)</f>
        <v>0</v>
      </c>
      <c r="BH365" s="166">
        <f>IF(O365="zníž. prenesená",K365,0)</f>
        <v>0</v>
      </c>
      <c r="BI365" s="166">
        <f>IF(O365="nulová",K365,0)</f>
        <v>0</v>
      </c>
      <c r="BJ365" s="16" t="s">
        <v>137</v>
      </c>
      <c r="BK365" s="167">
        <f>ROUND(P365*H365,3)</f>
        <v>0</v>
      </c>
      <c r="BL365" s="16" t="s">
        <v>169</v>
      </c>
      <c r="BM365" s="165" t="s">
        <v>530</v>
      </c>
    </row>
    <row r="366" spans="2:65" s="12" customFormat="1" ht="20.399999999999999">
      <c r="B366" s="168"/>
      <c r="D366" s="169" t="s">
        <v>170</v>
      </c>
      <c r="E366" s="170" t="s">
        <v>1</v>
      </c>
      <c r="F366" s="171" t="s">
        <v>531</v>
      </c>
      <c r="H366" s="172">
        <v>109.7</v>
      </c>
      <c r="I366" s="173"/>
      <c r="J366" s="173"/>
      <c r="M366" s="168"/>
      <c r="N366" s="174"/>
      <c r="X366" s="175"/>
      <c r="AT366" s="170" t="s">
        <v>170</v>
      </c>
      <c r="AU366" s="170" t="s">
        <v>137</v>
      </c>
      <c r="AV366" s="12" t="s">
        <v>137</v>
      </c>
      <c r="AW366" s="12" t="s">
        <v>5</v>
      </c>
      <c r="AX366" s="12" t="s">
        <v>77</v>
      </c>
      <c r="AY366" s="170" t="s">
        <v>163</v>
      </c>
    </row>
    <row r="367" spans="2:65" s="12" customFormat="1" ht="10.199999999999999">
      <c r="B367" s="168"/>
      <c r="D367" s="169" t="s">
        <v>170</v>
      </c>
      <c r="E367" s="170" t="s">
        <v>1</v>
      </c>
      <c r="F367" s="171" t="s">
        <v>532</v>
      </c>
      <c r="H367" s="172">
        <v>22.4</v>
      </c>
      <c r="I367" s="173"/>
      <c r="J367" s="173"/>
      <c r="M367" s="168"/>
      <c r="N367" s="174"/>
      <c r="X367" s="175"/>
      <c r="AT367" s="170" t="s">
        <v>170</v>
      </c>
      <c r="AU367" s="170" t="s">
        <v>137</v>
      </c>
      <c r="AV367" s="12" t="s">
        <v>137</v>
      </c>
      <c r="AW367" s="12" t="s">
        <v>5</v>
      </c>
      <c r="AX367" s="12" t="s">
        <v>77</v>
      </c>
      <c r="AY367" s="170" t="s">
        <v>163</v>
      </c>
    </row>
    <row r="368" spans="2:65" s="12" customFormat="1" ht="20.399999999999999">
      <c r="B368" s="168"/>
      <c r="D368" s="169" t="s">
        <v>170</v>
      </c>
      <c r="E368" s="170" t="s">
        <v>1</v>
      </c>
      <c r="F368" s="171" t="s">
        <v>533</v>
      </c>
      <c r="H368" s="172">
        <v>130.80000000000001</v>
      </c>
      <c r="I368" s="173"/>
      <c r="J368" s="173"/>
      <c r="M368" s="168"/>
      <c r="N368" s="174"/>
      <c r="X368" s="175"/>
      <c r="AT368" s="170" t="s">
        <v>170</v>
      </c>
      <c r="AU368" s="170" t="s">
        <v>137</v>
      </c>
      <c r="AV368" s="12" t="s">
        <v>137</v>
      </c>
      <c r="AW368" s="12" t="s">
        <v>5</v>
      </c>
      <c r="AX368" s="12" t="s">
        <v>77</v>
      </c>
      <c r="AY368" s="170" t="s">
        <v>163</v>
      </c>
    </row>
    <row r="369" spans="2:65" s="14" customFormat="1" ht="10.199999999999999">
      <c r="B369" s="183"/>
      <c r="D369" s="169" t="s">
        <v>170</v>
      </c>
      <c r="E369" s="184" t="s">
        <v>1</v>
      </c>
      <c r="F369" s="185" t="s">
        <v>534</v>
      </c>
      <c r="H369" s="184" t="s">
        <v>1</v>
      </c>
      <c r="I369" s="186"/>
      <c r="J369" s="186"/>
      <c r="M369" s="183"/>
      <c r="N369" s="187"/>
      <c r="X369" s="188"/>
      <c r="AT369" s="184" t="s">
        <v>170</v>
      </c>
      <c r="AU369" s="184" t="s">
        <v>137</v>
      </c>
      <c r="AV369" s="14" t="s">
        <v>85</v>
      </c>
      <c r="AW369" s="14" t="s">
        <v>5</v>
      </c>
      <c r="AX369" s="14" t="s">
        <v>77</v>
      </c>
      <c r="AY369" s="184" t="s">
        <v>163</v>
      </c>
    </row>
    <row r="370" spans="2:65" s="13" customFormat="1" ht="10.199999999999999">
      <c r="B370" s="176"/>
      <c r="D370" s="169" t="s">
        <v>170</v>
      </c>
      <c r="E370" s="177" t="s">
        <v>1</v>
      </c>
      <c r="F370" s="178" t="s">
        <v>173</v>
      </c>
      <c r="H370" s="179">
        <v>262.89999999999998</v>
      </c>
      <c r="I370" s="180"/>
      <c r="J370" s="180"/>
      <c r="M370" s="176"/>
      <c r="N370" s="181"/>
      <c r="X370" s="182"/>
      <c r="AT370" s="177" t="s">
        <v>170</v>
      </c>
      <c r="AU370" s="177" t="s">
        <v>137</v>
      </c>
      <c r="AV370" s="13" t="s">
        <v>169</v>
      </c>
      <c r="AW370" s="13" t="s">
        <v>5</v>
      </c>
      <c r="AX370" s="13" t="s">
        <v>85</v>
      </c>
      <c r="AY370" s="177" t="s">
        <v>163</v>
      </c>
    </row>
    <row r="371" spans="2:65" s="1" customFormat="1" ht="37.799999999999997" customHeight="1">
      <c r="B371" s="31"/>
      <c r="C371" s="154" t="s">
        <v>343</v>
      </c>
      <c r="D371" s="154" t="s">
        <v>165</v>
      </c>
      <c r="E371" s="155" t="s">
        <v>535</v>
      </c>
      <c r="F371" s="156" t="s">
        <v>536</v>
      </c>
      <c r="G371" s="157" t="s">
        <v>520</v>
      </c>
      <c r="H371" s="158">
        <v>83.3</v>
      </c>
      <c r="I371" s="159"/>
      <c r="J371" s="159"/>
      <c r="K371" s="158">
        <f>ROUND(P371*H371,3)</f>
        <v>0</v>
      </c>
      <c r="L371" s="160"/>
      <c r="M371" s="31"/>
      <c r="N371" s="161" t="s">
        <v>1</v>
      </c>
      <c r="O371" s="121" t="s">
        <v>41</v>
      </c>
      <c r="P371" s="162">
        <f>I371+J371</f>
        <v>0</v>
      </c>
      <c r="Q371" s="162">
        <f>ROUND(I371*H371,3)</f>
        <v>0</v>
      </c>
      <c r="R371" s="162">
        <f>ROUND(J371*H371,3)</f>
        <v>0</v>
      </c>
      <c r="T371" s="163">
        <f>S371*H371</f>
        <v>0</v>
      </c>
      <c r="U371" s="163">
        <v>0</v>
      </c>
      <c r="V371" s="163">
        <f>U371*H371</f>
        <v>0</v>
      </c>
      <c r="W371" s="163">
        <v>0</v>
      </c>
      <c r="X371" s="164">
        <f>W371*H371</f>
        <v>0</v>
      </c>
      <c r="AR371" s="165" t="s">
        <v>169</v>
      </c>
      <c r="AT371" s="165" t="s">
        <v>165</v>
      </c>
      <c r="AU371" s="165" t="s">
        <v>137</v>
      </c>
      <c r="AY371" s="16" t="s">
        <v>163</v>
      </c>
      <c r="BE371" s="166">
        <f>IF(O371="základná",K371,0)</f>
        <v>0</v>
      </c>
      <c r="BF371" s="166">
        <f>IF(O371="znížená",K371,0)</f>
        <v>0</v>
      </c>
      <c r="BG371" s="166">
        <f>IF(O371="zákl. prenesená",K371,0)</f>
        <v>0</v>
      </c>
      <c r="BH371" s="166">
        <f>IF(O371="zníž. prenesená",K371,0)</f>
        <v>0</v>
      </c>
      <c r="BI371" s="166">
        <f>IF(O371="nulová",K371,0)</f>
        <v>0</v>
      </c>
      <c r="BJ371" s="16" t="s">
        <v>137</v>
      </c>
      <c r="BK371" s="167">
        <f>ROUND(P371*H371,3)</f>
        <v>0</v>
      </c>
      <c r="BL371" s="16" t="s">
        <v>169</v>
      </c>
      <c r="BM371" s="165" t="s">
        <v>537</v>
      </c>
    </row>
    <row r="372" spans="2:65" s="12" customFormat="1" ht="20.399999999999999">
      <c r="B372" s="168"/>
      <c r="D372" s="169" t="s">
        <v>170</v>
      </c>
      <c r="E372" s="170" t="s">
        <v>1</v>
      </c>
      <c r="F372" s="171" t="s">
        <v>538</v>
      </c>
      <c r="H372" s="172">
        <v>83.3</v>
      </c>
      <c r="I372" s="173"/>
      <c r="J372" s="173"/>
      <c r="M372" s="168"/>
      <c r="N372" s="174"/>
      <c r="X372" s="175"/>
      <c r="AT372" s="170" t="s">
        <v>170</v>
      </c>
      <c r="AU372" s="170" t="s">
        <v>137</v>
      </c>
      <c r="AV372" s="12" t="s">
        <v>137</v>
      </c>
      <c r="AW372" s="12" t="s">
        <v>5</v>
      </c>
      <c r="AX372" s="12" t="s">
        <v>77</v>
      </c>
      <c r="AY372" s="170" t="s">
        <v>163</v>
      </c>
    </row>
    <row r="373" spans="2:65" s="13" customFormat="1" ht="10.199999999999999">
      <c r="B373" s="176"/>
      <c r="D373" s="169" t="s">
        <v>170</v>
      </c>
      <c r="E373" s="177" t="s">
        <v>1</v>
      </c>
      <c r="F373" s="178" t="s">
        <v>173</v>
      </c>
      <c r="H373" s="179">
        <v>83.3</v>
      </c>
      <c r="I373" s="180"/>
      <c r="J373" s="180"/>
      <c r="M373" s="176"/>
      <c r="N373" s="181"/>
      <c r="X373" s="182"/>
      <c r="AT373" s="177" t="s">
        <v>170</v>
      </c>
      <c r="AU373" s="177" t="s">
        <v>137</v>
      </c>
      <c r="AV373" s="13" t="s">
        <v>169</v>
      </c>
      <c r="AW373" s="13" t="s">
        <v>5</v>
      </c>
      <c r="AX373" s="13" t="s">
        <v>85</v>
      </c>
      <c r="AY373" s="177" t="s">
        <v>163</v>
      </c>
    </row>
    <row r="374" spans="2:65" s="1" customFormat="1" ht="49.05" customHeight="1">
      <c r="B374" s="31"/>
      <c r="C374" s="154" t="s">
        <v>539</v>
      </c>
      <c r="D374" s="154" t="s">
        <v>165</v>
      </c>
      <c r="E374" s="155" t="s">
        <v>540</v>
      </c>
      <c r="F374" s="156" t="s">
        <v>541</v>
      </c>
      <c r="G374" s="157" t="s">
        <v>168</v>
      </c>
      <c r="H374" s="158">
        <v>9.5190000000000001</v>
      </c>
      <c r="I374" s="159"/>
      <c r="J374" s="159"/>
      <c r="K374" s="158">
        <f>ROUND(P374*H374,3)</f>
        <v>0</v>
      </c>
      <c r="L374" s="160"/>
      <c r="M374" s="31"/>
      <c r="N374" s="161" t="s">
        <v>1</v>
      </c>
      <c r="O374" s="121" t="s">
        <v>41</v>
      </c>
      <c r="P374" s="162">
        <f>I374+J374</f>
        <v>0</v>
      </c>
      <c r="Q374" s="162">
        <f>ROUND(I374*H374,3)</f>
        <v>0</v>
      </c>
      <c r="R374" s="162">
        <f>ROUND(J374*H374,3)</f>
        <v>0</v>
      </c>
      <c r="T374" s="163">
        <f>S374*H374</f>
        <v>0</v>
      </c>
      <c r="U374" s="163">
        <v>0</v>
      </c>
      <c r="V374" s="163">
        <f>U374*H374</f>
        <v>0</v>
      </c>
      <c r="W374" s="163">
        <v>0</v>
      </c>
      <c r="X374" s="164">
        <f>W374*H374</f>
        <v>0</v>
      </c>
      <c r="AR374" s="165" t="s">
        <v>169</v>
      </c>
      <c r="AT374" s="165" t="s">
        <v>165</v>
      </c>
      <c r="AU374" s="165" t="s">
        <v>137</v>
      </c>
      <c r="AY374" s="16" t="s">
        <v>163</v>
      </c>
      <c r="BE374" s="166">
        <f>IF(O374="základná",K374,0)</f>
        <v>0</v>
      </c>
      <c r="BF374" s="166">
        <f>IF(O374="znížená",K374,0)</f>
        <v>0</v>
      </c>
      <c r="BG374" s="166">
        <f>IF(O374="zákl. prenesená",K374,0)</f>
        <v>0</v>
      </c>
      <c r="BH374" s="166">
        <f>IF(O374="zníž. prenesená",K374,0)</f>
        <v>0</v>
      </c>
      <c r="BI374" s="166">
        <f>IF(O374="nulová",K374,0)</f>
        <v>0</v>
      </c>
      <c r="BJ374" s="16" t="s">
        <v>137</v>
      </c>
      <c r="BK374" s="167">
        <f>ROUND(P374*H374,3)</f>
        <v>0</v>
      </c>
      <c r="BL374" s="16" t="s">
        <v>169</v>
      </c>
      <c r="BM374" s="165" t="s">
        <v>542</v>
      </c>
    </row>
    <row r="375" spans="2:65" s="12" customFormat="1" ht="10.199999999999999">
      <c r="B375" s="168"/>
      <c r="D375" s="169" t="s">
        <v>170</v>
      </c>
      <c r="E375" s="170" t="s">
        <v>1</v>
      </c>
      <c r="F375" s="171" t="s">
        <v>543</v>
      </c>
      <c r="H375" s="172">
        <v>9.5190000000000001</v>
      </c>
      <c r="I375" s="173"/>
      <c r="J375" s="173"/>
      <c r="M375" s="168"/>
      <c r="N375" s="174"/>
      <c r="X375" s="175"/>
      <c r="AT375" s="170" t="s">
        <v>170</v>
      </c>
      <c r="AU375" s="170" t="s">
        <v>137</v>
      </c>
      <c r="AV375" s="12" t="s">
        <v>137</v>
      </c>
      <c r="AW375" s="12" t="s">
        <v>5</v>
      </c>
      <c r="AX375" s="12" t="s">
        <v>77</v>
      </c>
      <c r="AY375" s="170" t="s">
        <v>163</v>
      </c>
    </row>
    <row r="376" spans="2:65" s="13" customFormat="1" ht="10.199999999999999">
      <c r="B376" s="176"/>
      <c r="D376" s="169" t="s">
        <v>170</v>
      </c>
      <c r="E376" s="177" t="s">
        <v>1</v>
      </c>
      <c r="F376" s="178" t="s">
        <v>173</v>
      </c>
      <c r="H376" s="179">
        <v>9.5190000000000001</v>
      </c>
      <c r="I376" s="180"/>
      <c r="J376" s="180"/>
      <c r="M376" s="176"/>
      <c r="N376" s="181"/>
      <c r="X376" s="182"/>
      <c r="AT376" s="177" t="s">
        <v>170</v>
      </c>
      <c r="AU376" s="177" t="s">
        <v>137</v>
      </c>
      <c r="AV376" s="13" t="s">
        <v>169</v>
      </c>
      <c r="AW376" s="13" t="s">
        <v>5</v>
      </c>
      <c r="AX376" s="13" t="s">
        <v>85</v>
      </c>
      <c r="AY376" s="177" t="s">
        <v>163</v>
      </c>
    </row>
    <row r="377" spans="2:65" s="1" customFormat="1" ht="55.5" customHeight="1">
      <c r="B377" s="31"/>
      <c r="C377" s="154" t="s">
        <v>348</v>
      </c>
      <c r="D377" s="154" t="s">
        <v>165</v>
      </c>
      <c r="E377" s="155" t="s">
        <v>544</v>
      </c>
      <c r="F377" s="156" t="s">
        <v>545</v>
      </c>
      <c r="G377" s="157" t="s">
        <v>213</v>
      </c>
      <c r="H377" s="158">
        <v>180.45500000000001</v>
      </c>
      <c r="I377" s="159"/>
      <c r="J377" s="159"/>
      <c r="K377" s="158">
        <f>ROUND(P377*H377,3)</f>
        <v>0</v>
      </c>
      <c r="L377" s="160"/>
      <c r="M377" s="31"/>
      <c r="N377" s="161" t="s">
        <v>1</v>
      </c>
      <c r="O377" s="121" t="s">
        <v>41</v>
      </c>
      <c r="P377" s="162">
        <f>I377+J377</f>
        <v>0</v>
      </c>
      <c r="Q377" s="162">
        <f>ROUND(I377*H377,3)</f>
        <v>0</v>
      </c>
      <c r="R377" s="162">
        <f>ROUND(J377*H377,3)</f>
        <v>0</v>
      </c>
      <c r="T377" s="163">
        <f>S377*H377</f>
        <v>0</v>
      </c>
      <c r="U377" s="163">
        <v>0</v>
      </c>
      <c r="V377" s="163">
        <f>U377*H377</f>
        <v>0</v>
      </c>
      <c r="W377" s="163">
        <v>0</v>
      </c>
      <c r="X377" s="164">
        <f>W377*H377</f>
        <v>0</v>
      </c>
      <c r="AR377" s="165" t="s">
        <v>169</v>
      </c>
      <c r="AT377" s="165" t="s">
        <v>165</v>
      </c>
      <c r="AU377" s="165" t="s">
        <v>137</v>
      </c>
      <c r="AY377" s="16" t="s">
        <v>163</v>
      </c>
      <c r="BE377" s="166">
        <f>IF(O377="základná",K377,0)</f>
        <v>0</v>
      </c>
      <c r="BF377" s="166">
        <f>IF(O377="znížená",K377,0)</f>
        <v>0</v>
      </c>
      <c r="BG377" s="166">
        <f>IF(O377="zákl. prenesená",K377,0)</f>
        <v>0</v>
      </c>
      <c r="BH377" s="166">
        <f>IF(O377="zníž. prenesená",K377,0)</f>
        <v>0</v>
      </c>
      <c r="BI377" s="166">
        <f>IF(O377="nulová",K377,0)</f>
        <v>0</v>
      </c>
      <c r="BJ377" s="16" t="s">
        <v>137</v>
      </c>
      <c r="BK377" s="167">
        <f>ROUND(P377*H377,3)</f>
        <v>0</v>
      </c>
      <c r="BL377" s="16" t="s">
        <v>169</v>
      </c>
      <c r="BM377" s="165" t="s">
        <v>546</v>
      </c>
    </row>
    <row r="378" spans="2:65" s="12" customFormat="1" ht="10.199999999999999">
      <c r="B378" s="168"/>
      <c r="D378" s="169" t="s">
        <v>170</v>
      </c>
      <c r="E378" s="170" t="s">
        <v>1</v>
      </c>
      <c r="F378" s="171" t="s">
        <v>547</v>
      </c>
      <c r="H378" s="172">
        <v>180.45500000000001</v>
      </c>
      <c r="I378" s="173"/>
      <c r="J378" s="173"/>
      <c r="M378" s="168"/>
      <c r="N378" s="174"/>
      <c r="X378" s="175"/>
      <c r="AT378" s="170" t="s">
        <v>170</v>
      </c>
      <c r="AU378" s="170" t="s">
        <v>137</v>
      </c>
      <c r="AV378" s="12" t="s">
        <v>137</v>
      </c>
      <c r="AW378" s="12" t="s">
        <v>5</v>
      </c>
      <c r="AX378" s="12" t="s">
        <v>77</v>
      </c>
      <c r="AY378" s="170" t="s">
        <v>163</v>
      </c>
    </row>
    <row r="379" spans="2:65" s="13" customFormat="1" ht="10.199999999999999">
      <c r="B379" s="176"/>
      <c r="D379" s="169" t="s">
        <v>170</v>
      </c>
      <c r="E379" s="177" t="s">
        <v>1</v>
      </c>
      <c r="F379" s="178" t="s">
        <v>173</v>
      </c>
      <c r="H379" s="179">
        <v>180.45500000000001</v>
      </c>
      <c r="I379" s="180"/>
      <c r="J379" s="180"/>
      <c r="M379" s="176"/>
      <c r="N379" s="181"/>
      <c r="X379" s="182"/>
      <c r="AT379" s="177" t="s">
        <v>170</v>
      </c>
      <c r="AU379" s="177" t="s">
        <v>137</v>
      </c>
      <c r="AV379" s="13" t="s">
        <v>169</v>
      </c>
      <c r="AW379" s="13" t="s">
        <v>5</v>
      </c>
      <c r="AX379" s="13" t="s">
        <v>85</v>
      </c>
      <c r="AY379" s="177" t="s">
        <v>163</v>
      </c>
    </row>
    <row r="380" spans="2:65" s="1" customFormat="1" ht="37.799999999999997" customHeight="1">
      <c r="B380" s="31"/>
      <c r="C380" s="154" t="s">
        <v>548</v>
      </c>
      <c r="D380" s="154" t="s">
        <v>165</v>
      </c>
      <c r="E380" s="155" t="s">
        <v>549</v>
      </c>
      <c r="F380" s="156" t="s">
        <v>550</v>
      </c>
      <c r="G380" s="157" t="s">
        <v>168</v>
      </c>
      <c r="H380" s="158">
        <v>6.5549999999999997</v>
      </c>
      <c r="I380" s="159"/>
      <c r="J380" s="159"/>
      <c r="K380" s="158">
        <f>ROUND(P380*H380,3)</f>
        <v>0</v>
      </c>
      <c r="L380" s="160"/>
      <c r="M380" s="31"/>
      <c r="N380" s="161" t="s">
        <v>1</v>
      </c>
      <c r="O380" s="121" t="s">
        <v>41</v>
      </c>
      <c r="P380" s="162">
        <f>I380+J380</f>
        <v>0</v>
      </c>
      <c r="Q380" s="162">
        <f>ROUND(I380*H380,3)</f>
        <v>0</v>
      </c>
      <c r="R380" s="162">
        <f>ROUND(J380*H380,3)</f>
        <v>0</v>
      </c>
      <c r="T380" s="163">
        <f>S380*H380</f>
        <v>0</v>
      </c>
      <c r="U380" s="163">
        <v>0</v>
      </c>
      <c r="V380" s="163">
        <f>U380*H380</f>
        <v>0</v>
      </c>
      <c r="W380" s="163">
        <v>0</v>
      </c>
      <c r="X380" s="164">
        <f>W380*H380</f>
        <v>0</v>
      </c>
      <c r="AR380" s="165" t="s">
        <v>169</v>
      </c>
      <c r="AT380" s="165" t="s">
        <v>165</v>
      </c>
      <c r="AU380" s="165" t="s">
        <v>137</v>
      </c>
      <c r="AY380" s="16" t="s">
        <v>163</v>
      </c>
      <c r="BE380" s="166">
        <f>IF(O380="základná",K380,0)</f>
        <v>0</v>
      </c>
      <c r="BF380" s="166">
        <f>IF(O380="znížená",K380,0)</f>
        <v>0</v>
      </c>
      <c r="BG380" s="166">
        <f>IF(O380="zákl. prenesená",K380,0)</f>
        <v>0</v>
      </c>
      <c r="BH380" s="166">
        <f>IF(O380="zníž. prenesená",K380,0)</f>
        <v>0</v>
      </c>
      <c r="BI380" s="166">
        <f>IF(O380="nulová",K380,0)</f>
        <v>0</v>
      </c>
      <c r="BJ380" s="16" t="s">
        <v>137</v>
      </c>
      <c r="BK380" s="167">
        <f>ROUND(P380*H380,3)</f>
        <v>0</v>
      </c>
      <c r="BL380" s="16" t="s">
        <v>169</v>
      </c>
      <c r="BM380" s="165" t="s">
        <v>551</v>
      </c>
    </row>
    <row r="381" spans="2:65" s="12" customFormat="1" ht="10.199999999999999">
      <c r="B381" s="168"/>
      <c r="D381" s="169" t="s">
        <v>170</v>
      </c>
      <c r="E381" s="170" t="s">
        <v>1</v>
      </c>
      <c r="F381" s="171" t="s">
        <v>552</v>
      </c>
      <c r="H381" s="172">
        <v>4.476</v>
      </c>
      <c r="I381" s="173"/>
      <c r="J381" s="173"/>
      <c r="M381" s="168"/>
      <c r="N381" s="174"/>
      <c r="X381" s="175"/>
      <c r="AT381" s="170" t="s">
        <v>170</v>
      </c>
      <c r="AU381" s="170" t="s">
        <v>137</v>
      </c>
      <c r="AV381" s="12" t="s">
        <v>137</v>
      </c>
      <c r="AW381" s="12" t="s">
        <v>5</v>
      </c>
      <c r="AX381" s="12" t="s">
        <v>77</v>
      </c>
      <c r="AY381" s="170" t="s">
        <v>163</v>
      </c>
    </row>
    <row r="382" spans="2:65" s="12" customFormat="1" ht="10.199999999999999">
      <c r="B382" s="168"/>
      <c r="D382" s="169" t="s">
        <v>170</v>
      </c>
      <c r="E382" s="170" t="s">
        <v>1</v>
      </c>
      <c r="F382" s="171" t="s">
        <v>553</v>
      </c>
      <c r="H382" s="172">
        <v>2.0790000000000002</v>
      </c>
      <c r="I382" s="173"/>
      <c r="J382" s="173"/>
      <c r="M382" s="168"/>
      <c r="N382" s="174"/>
      <c r="X382" s="175"/>
      <c r="AT382" s="170" t="s">
        <v>170</v>
      </c>
      <c r="AU382" s="170" t="s">
        <v>137</v>
      </c>
      <c r="AV382" s="12" t="s">
        <v>137</v>
      </c>
      <c r="AW382" s="12" t="s">
        <v>5</v>
      </c>
      <c r="AX382" s="12" t="s">
        <v>77</v>
      </c>
      <c r="AY382" s="170" t="s">
        <v>163</v>
      </c>
    </row>
    <row r="383" spans="2:65" s="14" customFormat="1" ht="20.399999999999999">
      <c r="B383" s="183"/>
      <c r="D383" s="169" t="s">
        <v>170</v>
      </c>
      <c r="E383" s="184" t="s">
        <v>1</v>
      </c>
      <c r="F383" s="185" t="s">
        <v>554</v>
      </c>
      <c r="H383" s="184" t="s">
        <v>1</v>
      </c>
      <c r="I383" s="186"/>
      <c r="J383" s="186"/>
      <c r="M383" s="183"/>
      <c r="N383" s="187"/>
      <c r="X383" s="188"/>
      <c r="AT383" s="184" t="s">
        <v>170</v>
      </c>
      <c r="AU383" s="184" t="s">
        <v>137</v>
      </c>
      <c r="AV383" s="14" t="s">
        <v>85</v>
      </c>
      <c r="AW383" s="14" t="s">
        <v>5</v>
      </c>
      <c r="AX383" s="14" t="s">
        <v>77</v>
      </c>
      <c r="AY383" s="184" t="s">
        <v>163</v>
      </c>
    </row>
    <row r="384" spans="2:65" s="13" customFormat="1" ht="10.199999999999999">
      <c r="B384" s="176"/>
      <c r="D384" s="169" t="s">
        <v>170</v>
      </c>
      <c r="E384" s="177" t="s">
        <v>1</v>
      </c>
      <c r="F384" s="178" t="s">
        <v>173</v>
      </c>
      <c r="H384" s="179">
        <v>6.5549999999999997</v>
      </c>
      <c r="I384" s="180"/>
      <c r="J384" s="180"/>
      <c r="M384" s="176"/>
      <c r="N384" s="181"/>
      <c r="X384" s="182"/>
      <c r="AT384" s="177" t="s">
        <v>170</v>
      </c>
      <c r="AU384" s="177" t="s">
        <v>137</v>
      </c>
      <c r="AV384" s="13" t="s">
        <v>169</v>
      </c>
      <c r="AW384" s="13" t="s">
        <v>5</v>
      </c>
      <c r="AX384" s="13" t="s">
        <v>85</v>
      </c>
      <c r="AY384" s="177" t="s">
        <v>163</v>
      </c>
    </row>
    <row r="385" spans="2:65" s="1" customFormat="1" ht="44.25" customHeight="1">
      <c r="B385" s="31"/>
      <c r="C385" s="154" t="s">
        <v>352</v>
      </c>
      <c r="D385" s="154" t="s">
        <v>165</v>
      </c>
      <c r="E385" s="155" t="s">
        <v>555</v>
      </c>
      <c r="F385" s="156" t="s">
        <v>556</v>
      </c>
      <c r="G385" s="157" t="s">
        <v>168</v>
      </c>
      <c r="H385" s="158">
        <v>6.0179999999999998</v>
      </c>
      <c r="I385" s="159"/>
      <c r="J385" s="159"/>
      <c r="K385" s="158">
        <f>ROUND(P385*H385,3)</f>
        <v>0</v>
      </c>
      <c r="L385" s="160"/>
      <c r="M385" s="31"/>
      <c r="N385" s="161" t="s">
        <v>1</v>
      </c>
      <c r="O385" s="121" t="s">
        <v>41</v>
      </c>
      <c r="P385" s="162">
        <f>I385+J385</f>
        <v>0</v>
      </c>
      <c r="Q385" s="162">
        <f>ROUND(I385*H385,3)</f>
        <v>0</v>
      </c>
      <c r="R385" s="162">
        <f>ROUND(J385*H385,3)</f>
        <v>0</v>
      </c>
      <c r="T385" s="163">
        <f>S385*H385</f>
        <v>0</v>
      </c>
      <c r="U385" s="163">
        <v>0</v>
      </c>
      <c r="V385" s="163">
        <f>U385*H385</f>
        <v>0</v>
      </c>
      <c r="W385" s="163">
        <v>0</v>
      </c>
      <c r="X385" s="164">
        <f>W385*H385</f>
        <v>0</v>
      </c>
      <c r="AR385" s="165" t="s">
        <v>169</v>
      </c>
      <c r="AT385" s="165" t="s">
        <v>165</v>
      </c>
      <c r="AU385" s="165" t="s">
        <v>137</v>
      </c>
      <c r="AY385" s="16" t="s">
        <v>163</v>
      </c>
      <c r="BE385" s="166">
        <f>IF(O385="základná",K385,0)</f>
        <v>0</v>
      </c>
      <c r="BF385" s="166">
        <f>IF(O385="znížená",K385,0)</f>
        <v>0</v>
      </c>
      <c r="BG385" s="166">
        <f>IF(O385="zákl. prenesená",K385,0)</f>
        <v>0</v>
      </c>
      <c r="BH385" s="166">
        <f>IF(O385="zníž. prenesená",K385,0)</f>
        <v>0</v>
      </c>
      <c r="BI385" s="166">
        <f>IF(O385="nulová",K385,0)</f>
        <v>0</v>
      </c>
      <c r="BJ385" s="16" t="s">
        <v>137</v>
      </c>
      <c r="BK385" s="167">
        <f>ROUND(P385*H385,3)</f>
        <v>0</v>
      </c>
      <c r="BL385" s="16" t="s">
        <v>169</v>
      </c>
      <c r="BM385" s="165" t="s">
        <v>557</v>
      </c>
    </row>
    <row r="386" spans="2:65" s="12" customFormat="1" ht="10.199999999999999">
      <c r="B386" s="168"/>
      <c r="D386" s="169" t="s">
        <v>170</v>
      </c>
      <c r="E386" s="170" t="s">
        <v>1</v>
      </c>
      <c r="F386" s="171" t="s">
        <v>558</v>
      </c>
      <c r="H386" s="172">
        <v>6.0179999999999998</v>
      </c>
      <c r="I386" s="173"/>
      <c r="J386" s="173"/>
      <c r="M386" s="168"/>
      <c r="N386" s="174"/>
      <c r="X386" s="175"/>
      <c r="AT386" s="170" t="s">
        <v>170</v>
      </c>
      <c r="AU386" s="170" t="s">
        <v>137</v>
      </c>
      <c r="AV386" s="12" t="s">
        <v>137</v>
      </c>
      <c r="AW386" s="12" t="s">
        <v>5</v>
      </c>
      <c r="AX386" s="12" t="s">
        <v>77</v>
      </c>
      <c r="AY386" s="170" t="s">
        <v>163</v>
      </c>
    </row>
    <row r="387" spans="2:65" s="13" customFormat="1" ht="10.199999999999999">
      <c r="B387" s="176"/>
      <c r="D387" s="169" t="s">
        <v>170</v>
      </c>
      <c r="E387" s="177" t="s">
        <v>1</v>
      </c>
      <c r="F387" s="178" t="s">
        <v>173</v>
      </c>
      <c r="H387" s="179">
        <v>6.0179999999999998</v>
      </c>
      <c r="I387" s="180"/>
      <c r="J387" s="180"/>
      <c r="M387" s="176"/>
      <c r="N387" s="181"/>
      <c r="X387" s="182"/>
      <c r="AT387" s="177" t="s">
        <v>170</v>
      </c>
      <c r="AU387" s="177" t="s">
        <v>137</v>
      </c>
      <c r="AV387" s="13" t="s">
        <v>169</v>
      </c>
      <c r="AW387" s="13" t="s">
        <v>5</v>
      </c>
      <c r="AX387" s="13" t="s">
        <v>85</v>
      </c>
      <c r="AY387" s="177" t="s">
        <v>163</v>
      </c>
    </row>
    <row r="388" spans="2:65" s="1" customFormat="1" ht="49.05" customHeight="1">
      <c r="B388" s="31"/>
      <c r="C388" s="154" t="s">
        <v>559</v>
      </c>
      <c r="D388" s="154" t="s">
        <v>165</v>
      </c>
      <c r="E388" s="155" t="s">
        <v>560</v>
      </c>
      <c r="F388" s="156" t="s">
        <v>561</v>
      </c>
      <c r="G388" s="157" t="s">
        <v>213</v>
      </c>
      <c r="H388" s="158">
        <v>198.72</v>
      </c>
      <c r="I388" s="159"/>
      <c r="J388" s="159"/>
      <c r="K388" s="158">
        <f>ROUND(P388*H388,3)</f>
        <v>0</v>
      </c>
      <c r="L388" s="160"/>
      <c r="M388" s="31"/>
      <c r="N388" s="161" t="s">
        <v>1</v>
      </c>
      <c r="O388" s="121" t="s">
        <v>41</v>
      </c>
      <c r="P388" s="162">
        <f>I388+J388</f>
        <v>0</v>
      </c>
      <c r="Q388" s="162">
        <f>ROUND(I388*H388,3)</f>
        <v>0</v>
      </c>
      <c r="R388" s="162">
        <f>ROUND(J388*H388,3)</f>
        <v>0</v>
      </c>
      <c r="T388" s="163">
        <f>S388*H388</f>
        <v>0</v>
      </c>
      <c r="U388" s="163">
        <v>0</v>
      </c>
      <c r="V388" s="163">
        <f>U388*H388</f>
        <v>0</v>
      </c>
      <c r="W388" s="163">
        <v>0</v>
      </c>
      <c r="X388" s="164">
        <f>W388*H388</f>
        <v>0</v>
      </c>
      <c r="AR388" s="165" t="s">
        <v>169</v>
      </c>
      <c r="AT388" s="165" t="s">
        <v>165</v>
      </c>
      <c r="AU388" s="165" t="s">
        <v>137</v>
      </c>
      <c r="AY388" s="16" t="s">
        <v>163</v>
      </c>
      <c r="BE388" s="166">
        <f>IF(O388="základná",K388,0)</f>
        <v>0</v>
      </c>
      <c r="BF388" s="166">
        <f>IF(O388="znížená",K388,0)</f>
        <v>0</v>
      </c>
      <c r="BG388" s="166">
        <f>IF(O388="zákl. prenesená",K388,0)</f>
        <v>0</v>
      </c>
      <c r="BH388" s="166">
        <f>IF(O388="zníž. prenesená",K388,0)</f>
        <v>0</v>
      </c>
      <c r="BI388" s="166">
        <f>IF(O388="nulová",K388,0)</f>
        <v>0</v>
      </c>
      <c r="BJ388" s="16" t="s">
        <v>137</v>
      </c>
      <c r="BK388" s="167">
        <f>ROUND(P388*H388,3)</f>
        <v>0</v>
      </c>
      <c r="BL388" s="16" t="s">
        <v>169</v>
      </c>
      <c r="BM388" s="165" t="s">
        <v>562</v>
      </c>
    </row>
    <row r="389" spans="2:65" s="12" customFormat="1" ht="10.199999999999999">
      <c r="B389" s="168"/>
      <c r="D389" s="169" t="s">
        <v>170</v>
      </c>
      <c r="E389" s="170" t="s">
        <v>1</v>
      </c>
      <c r="F389" s="171" t="s">
        <v>563</v>
      </c>
      <c r="H389" s="172">
        <v>106.41</v>
      </c>
      <c r="I389" s="173"/>
      <c r="J389" s="173"/>
      <c r="M389" s="168"/>
      <c r="N389" s="174"/>
      <c r="X389" s="175"/>
      <c r="AT389" s="170" t="s">
        <v>170</v>
      </c>
      <c r="AU389" s="170" t="s">
        <v>137</v>
      </c>
      <c r="AV389" s="12" t="s">
        <v>137</v>
      </c>
      <c r="AW389" s="12" t="s">
        <v>5</v>
      </c>
      <c r="AX389" s="12" t="s">
        <v>77</v>
      </c>
      <c r="AY389" s="170" t="s">
        <v>163</v>
      </c>
    </row>
    <row r="390" spans="2:65" s="12" customFormat="1" ht="10.199999999999999">
      <c r="B390" s="168"/>
      <c r="D390" s="169" t="s">
        <v>170</v>
      </c>
      <c r="E390" s="170" t="s">
        <v>1</v>
      </c>
      <c r="F390" s="171" t="s">
        <v>564</v>
      </c>
      <c r="H390" s="172">
        <v>92.31</v>
      </c>
      <c r="I390" s="173"/>
      <c r="J390" s="173"/>
      <c r="M390" s="168"/>
      <c r="N390" s="174"/>
      <c r="X390" s="175"/>
      <c r="AT390" s="170" t="s">
        <v>170</v>
      </c>
      <c r="AU390" s="170" t="s">
        <v>137</v>
      </c>
      <c r="AV390" s="12" t="s">
        <v>137</v>
      </c>
      <c r="AW390" s="12" t="s">
        <v>5</v>
      </c>
      <c r="AX390" s="12" t="s">
        <v>77</v>
      </c>
      <c r="AY390" s="170" t="s">
        <v>163</v>
      </c>
    </row>
    <row r="391" spans="2:65" s="13" customFormat="1" ht="10.199999999999999">
      <c r="B391" s="176"/>
      <c r="D391" s="169" t="s">
        <v>170</v>
      </c>
      <c r="E391" s="177" t="s">
        <v>1</v>
      </c>
      <c r="F391" s="178" t="s">
        <v>173</v>
      </c>
      <c r="H391" s="179">
        <v>198.72</v>
      </c>
      <c r="I391" s="180"/>
      <c r="J391" s="180"/>
      <c r="M391" s="176"/>
      <c r="N391" s="181"/>
      <c r="X391" s="182"/>
      <c r="AT391" s="177" t="s">
        <v>170</v>
      </c>
      <c r="AU391" s="177" t="s">
        <v>137</v>
      </c>
      <c r="AV391" s="13" t="s">
        <v>169</v>
      </c>
      <c r="AW391" s="13" t="s">
        <v>5</v>
      </c>
      <c r="AX391" s="13" t="s">
        <v>85</v>
      </c>
      <c r="AY391" s="177" t="s">
        <v>163</v>
      </c>
    </row>
    <row r="392" spans="2:65" s="1" customFormat="1" ht="24.15" customHeight="1">
      <c r="B392" s="31"/>
      <c r="C392" s="154" t="s">
        <v>357</v>
      </c>
      <c r="D392" s="154" t="s">
        <v>165</v>
      </c>
      <c r="E392" s="155" t="s">
        <v>565</v>
      </c>
      <c r="F392" s="156" t="s">
        <v>566</v>
      </c>
      <c r="G392" s="157" t="s">
        <v>234</v>
      </c>
      <c r="H392" s="158">
        <v>30</v>
      </c>
      <c r="I392" s="159"/>
      <c r="J392" s="159"/>
      <c r="K392" s="158">
        <f>ROUND(P392*H392,3)</f>
        <v>0</v>
      </c>
      <c r="L392" s="160"/>
      <c r="M392" s="31"/>
      <c r="N392" s="161" t="s">
        <v>1</v>
      </c>
      <c r="O392" s="121" t="s">
        <v>41</v>
      </c>
      <c r="P392" s="162">
        <f>I392+J392</f>
        <v>0</v>
      </c>
      <c r="Q392" s="162">
        <f>ROUND(I392*H392,3)</f>
        <v>0</v>
      </c>
      <c r="R392" s="162">
        <f>ROUND(J392*H392,3)</f>
        <v>0</v>
      </c>
      <c r="T392" s="163">
        <f>S392*H392</f>
        <v>0</v>
      </c>
      <c r="U392" s="163">
        <v>0</v>
      </c>
      <c r="V392" s="163">
        <f>U392*H392</f>
        <v>0</v>
      </c>
      <c r="W392" s="163">
        <v>0</v>
      </c>
      <c r="X392" s="164">
        <f>W392*H392</f>
        <v>0</v>
      </c>
      <c r="AR392" s="165" t="s">
        <v>169</v>
      </c>
      <c r="AT392" s="165" t="s">
        <v>165</v>
      </c>
      <c r="AU392" s="165" t="s">
        <v>137</v>
      </c>
      <c r="AY392" s="16" t="s">
        <v>163</v>
      </c>
      <c r="BE392" s="166">
        <f>IF(O392="základná",K392,0)</f>
        <v>0</v>
      </c>
      <c r="BF392" s="166">
        <f>IF(O392="znížená",K392,0)</f>
        <v>0</v>
      </c>
      <c r="BG392" s="166">
        <f>IF(O392="zákl. prenesená",K392,0)</f>
        <v>0</v>
      </c>
      <c r="BH392" s="166">
        <f>IF(O392="zníž. prenesená",K392,0)</f>
        <v>0</v>
      </c>
      <c r="BI392" s="166">
        <f>IF(O392="nulová",K392,0)</f>
        <v>0</v>
      </c>
      <c r="BJ392" s="16" t="s">
        <v>137</v>
      </c>
      <c r="BK392" s="167">
        <f>ROUND(P392*H392,3)</f>
        <v>0</v>
      </c>
      <c r="BL392" s="16" t="s">
        <v>169</v>
      </c>
      <c r="BM392" s="165" t="s">
        <v>567</v>
      </c>
    </row>
    <row r="393" spans="2:65" s="1" customFormat="1" ht="24.15" customHeight="1">
      <c r="B393" s="31"/>
      <c r="C393" s="154" t="s">
        <v>568</v>
      </c>
      <c r="D393" s="154" t="s">
        <v>165</v>
      </c>
      <c r="E393" s="155" t="s">
        <v>569</v>
      </c>
      <c r="F393" s="156" t="s">
        <v>570</v>
      </c>
      <c r="G393" s="157" t="s">
        <v>234</v>
      </c>
      <c r="H393" s="158">
        <v>15</v>
      </c>
      <c r="I393" s="159"/>
      <c r="J393" s="159"/>
      <c r="K393" s="158">
        <f>ROUND(P393*H393,3)</f>
        <v>0</v>
      </c>
      <c r="L393" s="160"/>
      <c r="M393" s="31"/>
      <c r="N393" s="161" t="s">
        <v>1</v>
      </c>
      <c r="O393" s="121" t="s">
        <v>41</v>
      </c>
      <c r="P393" s="162">
        <f>I393+J393</f>
        <v>0</v>
      </c>
      <c r="Q393" s="162">
        <f>ROUND(I393*H393,3)</f>
        <v>0</v>
      </c>
      <c r="R393" s="162">
        <f>ROUND(J393*H393,3)</f>
        <v>0</v>
      </c>
      <c r="T393" s="163">
        <f>S393*H393</f>
        <v>0</v>
      </c>
      <c r="U393" s="163">
        <v>0</v>
      </c>
      <c r="V393" s="163">
        <f>U393*H393</f>
        <v>0</v>
      </c>
      <c r="W393" s="163">
        <v>0</v>
      </c>
      <c r="X393" s="164">
        <f>W393*H393</f>
        <v>0</v>
      </c>
      <c r="AR393" s="165" t="s">
        <v>169</v>
      </c>
      <c r="AT393" s="165" t="s">
        <v>165</v>
      </c>
      <c r="AU393" s="165" t="s">
        <v>137</v>
      </c>
      <c r="AY393" s="16" t="s">
        <v>163</v>
      </c>
      <c r="BE393" s="166">
        <f>IF(O393="základná",K393,0)</f>
        <v>0</v>
      </c>
      <c r="BF393" s="166">
        <f>IF(O393="znížená",K393,0)</f>
        <v>0</v>
      </c>
      <c r="BG393" s="166">
        <f>IF(O393="zákl. prenesená",K393,0)</f>
        <v>0</v>
      </c>
      <c r="BH393" s="166">
        <f>IF(O393="zníž. prenesená",K393,0)</f>
        <v>0</v>
      </c>
      <c r="BI393" s="166">
        <f>IF(O393="nulová",K393,0)</f>
        <v>0</v>
      </c>
      <c r="BJ393" s="16" t="s">
        <v>137</v>
      </c>
      <c r="BK393" s="167">
        <f>ROUND(P393*H393,3)</f>
        <v>0</v>
      </c>
      <c r="BL393" s="16" t="s">
        <v>169</v>
      </c>
      <c r="BM393" s="165" t="s">
        <v>571</v>
      </c>
    </row>
    <row r="394" spans="2:65" s="12" customFormat="1" ht="10.199999999999999">
      <c r="B394" s="168"/>
      <c r="D394" s="169" t="s">
        <v>170</v>
      </c>
      <c r="E394" s="170" t="s">
        <v>1</v>
      </c>
      <c r="F394" s="171" t="s">
        <v>572</v>
      </c>
      <c r="H394" s="172">
        <v>15</v>
      </c>
      <c r="I394" s="173"/>
      <c r="J394" s="173"/>
      <c r="M394" s="168"/>
      <c r="N394" s="174"/>
      <c r="X394" s="175"/>
      <c r="AT394" s="170" t="s">
        <v>170</v>
      </c>
      <c r="AU394" s="170" t="s">
        <v>137</v>
      </c>
      <c r="AV394" s="12" t="s">
        <v>137</v>
      </c>
      <c r="AW394" s="12" t="s">
        <v>5</v>
      </c>
      <c r="AX394" s="12" t="s">
        <v>77</v>
      </c>
      <c r="AY394" s="170" t="s">
        <v>163</v>
      </c>
    </row>
    <row r="395" spans="2:65" s="13" customFormat="1" ht="10.199999999999999">
      <c r="B395" s="176"/>
      <c r="D395" s="169" t="s">
        <v>170</v>
      </c>
      <c r="E395" s="177" t="s">
        <v>1</v>
      </c>
      <c r="F395" s="178" t="s">
        <v>173</v>
      </c>
      <c r="H395" s="179">
        <v>15</v>
      </c>
      <c r="I395" s="180"/>
      <c r="J395" s="180"/>
      <c r="M395" s="176"/>
      <c r="N395" s="181"/>
      <c r="X395" s="182"/>
      <c r="AT395" s="177" t="s">
        <v>170</v>
      </c>
      <c r="AU395" s="177" t="s">
        <v>137</v>
      </c>
      <c r="AV395" s="13" t="s">
        <v>169</v>
      </c>
      <c r="AW395" s="13" t="s">
        <v>5</v>
      </c>
      <c r="AX395" s="13" t="s">
        <v>85</v>
      </c>
      <c r="AY395" s="177" t="s">
        <v>163</v>
      </c>
    </row>
    <row r="396" spans="2:65" s="1" customFormat="1" ht="24.15" customHeight="1">
      <c r="B396" s="31"/>
      <c r="C396" s="154" t="s">
        <v>361</v>
      </c>
      <c r="D396" s="154" t="s">
        <v>165</v>
      </c>
      <c r="E396" s="155" t="s">
        <v>573</v>
      </c>
      <c r="F396" s="156" t="s">
        <v>574</v>
      </c>
      <c r="G396" s="157" t="s">
        <v>234</v>
      </c>
      <c r="H396" s="158">
        <v>1</v>
      </c>
      <c r="I396" s="159"/>
      <c r="J396" s="159"/>
      <c r="K396" s="158">
        <f>ROUND(P396*H396,3)</f>
        <v>0</v>
      </c>
      <c r="L396" s="160"/>
      <c r="M396" s="31"/>
      <c r="N396" s="161" t="s">
        <v>1</v>
      </c>
      <c r="O396" s="121" t="s">
        <v>41</v>
      </c>
      <c r="P396" s="162">
        <f>I396+J396</f>
        <v>0</v>
      </c>
      <c r="Q396" s="162">
        <f>ROUND(I396*H396,3)</f>
        <v>0</v>
      </c>
      <c r="R396" s="162">
        <f>ROUND(J396*H396,3)</f>
        <v>0</v>
      </c>
      <c r="T396" s="163">
        <f>S396*H396</f>
        <v>0</v>
      </c>
      <c r="U396" s="163">
        <v>0</v>
      </c>
      <c r="V396" s="163">
        <f>U396*H396</f>
        <v>0</v>
      </c>
      <c r="W396" s="163">
        <v>0</v>
      </c>
      <c r="X396" s="164">
        <f>W396*H396</f>
        <v>0</v>
      </c>
      <c r="AR396" s="165" t="s">
        <v>169</v>
      </c>
      <c r="AT396" s="165" t="s">
        <v>165</v>
      </c>
      <c r="AU396" s="165" t="s">
        <v>137</v>
      </c>
      <c r="AY396" s="16" t="s">
        <v>163</v>
      </c>
      <c r="BE396" s="166">
        <f>IF(O396="základná",K396,0)</f>
        <v>0</v>
      </c>
      <c r="BF396" s="166">
        <f>IF(O396="znížená",K396,0)</f>
        <v>0</v>
      </c>
      <c r="BG396" s="166">
        <f>IF(O396="zákl. prenesená",K396,0)</f>
        <v>0</v>
      </c>
      <c r="BH396" s="166">
        <f>IF(O396="zníž. prenesená",K396,0)</f>
        <v>0</v>
      </c>
      <c r="BI396" s="166">
        <f>IF(O396="nulová",K396,0)</f>
        <v>0</v>
      </c>
      <c r="BJ396" s="16" t="s">
        <v>137</v>
      </c>
      <c r="BK396" s="167">
        <f>ROUND(P396*H396,3)</f>
        <v>0</v>
      </c>
      <c r="BL396" s="16" t="s">
        <v>169</v>
      </c>
      <c r="BM396" s="165" t="s">
        <v>575</v>
      </c>
    </row>
    <row r="397" spans="2:65" s="12" customFormat="1" ht="10.199999999999999">
      <c r="B397" s="168"/>
      <c r="D397" s="169" t="s">
        <v>170</v>
      </c>
      <c r="E397" s="170" t="s">
        <v>1</v>
      </c>
      <c r="F397" s="171" t="s">
        <v>576</v>
      </c>
      <c r="H397" s="172">
        <v>1</v>
      </c>
      <c r="I397" s="173"/>
      <c r="J397" s="173"/>
      <c r="M397" s="168"/>
      <c r="N397" s="174"/>
      <c r="X397" s="175"/>
      <c r="AT397" s="170" t="s">
        <v>170</v>
      </c>
      <c r="AU397" s="170" t="s">
        <v>137</v>
      </c>
      <c r="AV397" s="12" t="s">
        <v>137</v>
      </c>
      <c r="AW397" s="12" t="s">
        <v>5</v>
      </c>
      <c r="AX397" s="12" t="s">
        <v>77</v>
      </c>
      <c r="AY397" s="170" t="s">
        <v>163</v>
      </c>
    </row>
    <row r="398" spans="2:65" s="13" customFormat="1" ht="10.199999999999999">
      <c r="B398" s="176"/>
      <c r="D398" s="169" t="s">
        <v>170</v>
      </c>
      <c r="E398" s="177" t="s">
        <v>1</v>
      </c>
      <c r="F398" s="178" t="s">
        <v>173</v>
      </c>
      <c r="H398" s="179">
        <v>1</v>
      </c>
      <c r="I398" s="180"/>
      <c r="J398" s="180"/>
      <c r="M398" s="176"/>
      <c r="N398" s="181"/>
      <c r="X398" s="182"/>
      <c r="AT398" s="177" t="s">
        <v>170</v>
      </c>
      <c r="AU398" s="177" t="s">
        <v>137</v>
      </c>
      <c r="AV398" s="13" t="s">
        <v>169</v>
      </c>
      <c r="AW398" s="13" t="s">
        <v>5</v>
      </c>
      <c r="AX398" s="13" t="s">
        <v>85</v>
      </c>
      <c r="AY398" s="177" t="s">
        <v>163</v>
      </c>
    </row>
    <row r="399" spans="2:65" s="1" customFormat="1" ht="24.15" customHeight="1">
      <c r="B399" s="31"/>
      <c r="C399" s="154" t="s">
        <v>577</v>
      </c>
      <c r="D399" s="154" t="s">
        <v>165</v>
      </c>
      <c r="E399" s="155" t="s">
        <v>578</v>
      </c>
      <c r="F399" s="156" t="s">
        <v>579</v>
      </c>
      <c r="G399" s="157" t="s">
        <v>234</v>
      </c>
      <c r="H399" s="158">
        <v>1</v>
      </c>
      <c r="I399" s="159"/>
      <c r="J399" s="159"/>
      <c r="K399" s="158">
        <f>ROUND(P399*H399,3)</f>
        <v>0</v>
      </c>
      <c r="L399" s="160"/>
      <c r="M399" s="31"/>
      <c r="N399" s="161" t="s">
        <v>1</v>
      </c>
      <c r="O399" s="121" t="s">
        <v>41</v>
      </c>
      <c r="P399" s="162">
        <f>I399+J399</f>
        <v>0</v>
      </c>
      <c r="Q399" s="162">
        <f>ROUND(I399*H399,3)</f>
        <v>0</v>
      </c>
      <c r="R399" s="162">
        <f>ROUND(J399*H399,3)</f>
        <v>0</v>
      </c>
      <c r="T399" s="163">
        <f>S399*H399</f>
        <v>0</v>
      </c>
      <c r="U399" s="163">
        <v>0</v>
      </c>
      <c r="V399" s="163">
        <f>U399*H399</f>
        <v>0</v>
      </c>
      <c r="W399" s="163">
        <v>0</v>
      </c>
      <c r="X399" s="164">
        <f>W399*H399</f>
        <v>0</v>
      </c>
      <c r="AR399" s="165" t="s">
        <v>169</v>
      </c>
      <c r="AT399" s="165" t="s">
        <v>165</v>
      </c>
      <c r="AU399" s="165" t="s">
        <v>137</v>
      </c>
      <c r="AY399" s="16" t="s">
        <v>163</v>
      </c>
      <c r="BE399" s="166">
        <f>IF(O399="základná",K399,0)</f>
        <v>0</v>
      </c>
      <c r="BF399" s="166">
        <f>IF(O399="znížená",K399,0)</f>
        <v>0</v>
      </c>
      <c r="BG399" s="166">
        <f>IF(O399="zákl. prenesená",K399,0)</f>
        <v>0</v>
      </c>
      <c r="BH399" s="166">
        <f>IF(O399="zníž. prenesená",K399,0)</f>
        <v>0</v>
      </c>
      <c r="BI399" s="166">
        <f>IF(O399="nulová",K399,0)</f>
        <v>0</v>
      </c>
      <c r="BJ399" s="16" t="s">
        <v>137</v>
      </c>
      <c r="BK399" s="167">
        <f>ROUND(P399*H399,3)</f>
        <v>0</v>
      </c>
      <c r="BL399" s="16" t="s">
        <v>169</v>
      </c>
      <c r="BM399" s="165" t="s">
        <v>580</v>
      </c>
    </row>
    <row r="400" spans="2:65" s="12" customFormat="1" ht="10.199999999999999">
      <c r="B400" s="168"/>
      <c r="D400" s="169" t="s">
        <v>170</v>
      </c>
      <c r="E400" s="170" t="s">
        <v>1</v>
      </c>
      <c r="F400" s="171" t="s">
        <v>581</v>
      </c>
      <c r="H400" s="172">
        <v>1</v>
      </c>
      <c r="I400" s="173"/>
      <c r="J400" s="173"/>
      <c r="M400" s="168"/>
      <c r="N400" s="174"/>
      <c r="X400" s="175"/>
      <c r="AT400" s="170" t="s">
        <v>170</v>
      </c>
      <c r="AU400" s="170" t="s">
        <v>137</v>
      </c>
      <c r="AV400" s="12" t="s">
        <v>137</v>
      </c>
      <c r="AW400" s="12" t="s">
        <v>5</v>
      </c>
      <c r="AX400" s="12" t="s">
        <v>77</v>
      </c>
      <c r="AY400" s="170" t="s">
        <v>163</v>
      </c>
    </row>
    <row r="401" spans="2:65" s="13" customFormat="1" ht="10.199999999999999">
      <c r="B401" s="176"/>
      <c r="D401" s="169" t="s">
        <v>170</v>
      </c>
      <c r="E401" s="177" t="s">
        <v>1</v>
      </c>
      <c r="F401" s="178" t="s">
        <v>173</v>
      </c>
      <c r="H401" s="179">
        <v>1</v>
      </c>
      <c r="I401" s="180"/>
      <c r="J401" s="180"/>
      <c r="M401" s="176"/>
      <c r="N401" s="181"/>
      <c r="X401" s="182"/>
      <c r="AT401" s="177" t="s">
        <v>170</v>
      </c>
      <c r="AU401" s="177" t="s">
        <v>137</v>
      </c>
      <c r="AV401" s="13" t="s">
        <v>169</v>
      </c>
      <c r="AW401" s="13" t="s">
        <v>5</v>
      </c>
      <c r="AX401" s="13" t="s">
        <v>85</v>
      </c>
      <c r="AY401" s="177" t="s">
        <v>163</v>
      </c>
    </row>
    <row r="402" spans="2:65" s="1" customFormat="1" ht="24.15" customHeight="1">
      <c r="B402" s="31"/>
      <c r="C402" s="154" t="s">
        <v>367</v>
      </c>
      <c r="D402" s="154" t="s">
        <v>165</v>
      </c>
      <c r="E402" s="155" t="s">
        <v>582</v>
      </c>
      <c r="F402" s="156" t="s">
        <v>583</v>
      </c>
      <c r="G402" s="157" t="s">
        <v>213</v>
      </c>
      <c r="H402" s="158">
        <v>30</v>
      </c>
      <c r="I402" s="159"/>
      <c r="J402" s="159"/>
      <c r="K402" s="158">
        <f>ROUND(P402*H402,3)</f>
        <v>0</v>
      </c>
      <c r="L402" s="160"/>
      <c r="M402" s="31"/>
      <c r="N402" s="161" t="s">
        <v>1</v>
      </c>
      <c r="O402" s="121" t="s">
        <v>41</v>
      </c>
      <c r="P402" s="162">
        <f>I402+J402</f>
        <v>0</v>
      </c>
      <c r="Q402" s="162">
        <f>ROUND(I402*H402,3)</f>
        <v>0</v>
      </c>
      <c r="R402" s="162">
        <f>ROUND(J402*H402,3)</f>
        <v>0</v>
      </c>
      <c r="T402" s="163">
        <f>S402*H402</f>
        <v>0</v>
      </c>
      <c r="U402" s="163">
        <v>0</v>
      </c>
      <c r="V402" s="163">
        <f>U402*H402</f>
        <v>0</v>
      </c>
      <c r="W402" s="163">
        <v>0</v>
      </c>
      <c r="X402" s="164">
        <f>W402*H402</f>
        <v>0</v>
      </c>
      <c r="AR402" s="165" t="s">
        <v>169</v>
      </c>
      <c r="AT402" s="165" t="s">
        <v>165</v>
      </c>
      <c r="AU402" s="165" t="s">
        <v>137</v>
      </c>
      <c r="AY402" s="16" t="s">
        <v>163</v>
      </c>
      <c r="BE402" s="166">
        <f>IF(O402="základná",K402,0)</f>
        <v>0</v>
      </c>
      <c r="BF402" s="166">
        <f>IF(O402="znížená",K402,0)</f>
        <v>0</v>
      </c>
      <c r="BG402" s="166">
        <f>IF(O402="zákl. prenesená",K402,0)</f>
        <v>0</v>
      </c>
      <c r="BH402" s="166">
        <f>IF(O402="zníž. prenesená",K402,0)</f>
        <v>0</v>
      </c>
      <c r="BI402" s="166">
        <f>IF(O402="nulová",K402,0)</f>
        <v>0</v>
      </c>
      <c r="BJ402" s="16" t="s">
        <v>137</v>
      </c>
      <c r="BK402" s="167">
        <f>ROUND(P402*H402,3)</f>
        <v>0</v>
      </c>
      <c r="BL402" s="16" t="s">
        <v>169</v>
      </c>
      <c r="BM402" s="165" t="s">
        <v>584</v>
      </c>
    </row>
    <row r="403" spans="2:65" s="12" customFormat="1" ht="10.199999999999999">
      <c r="B403" s="168"/>
      <c r="D403" s="169" t="s">
        <v>170</v>
      </c>
      <c r="E403" s="170" t="s">
        <v>1</v>
      </c>
      <c r="F403" s="171" t="s">
        <v>585</v>
      </c>
      <c r="H403" s="172">
        <v>30</v>
      </c>
      <c r="I403" s="173"/>
      <c r="J403" s="173"/>
      <c r="M403" s="168"/>
      <c r="N403" s="174"/>
      <c r="X403" s="175"/>
      <c r="AT403" s="170" t="s">
        <v>170</v>
      </c>
      <c r="AU403" s="170" t="s">
        <v>137</v>
      </c>
      <c r="AV403" s="12" t="s">
        <v>137</v>
      </c>
      <c r="AW403" s="12" t="s">
        <v>5</v>
      </c>
      <c r="AX403" s="12" t="s">
        <v>77</v>
      </c>
      <c r="AY403" s="170" t="s">
        <v>163</v>
      </c>
    </row>
    <row r="404" spans="2:65" s="13" customFormat="1" ht="10.199999999999999">
      <c r="B404" s="176"/>
      <c r="D404" s="169" t="s">
        <v>170</v>
      </c>
      <c r="E404" s="177" t="s">
        <v>1</v>
      </c>
      <c r="F404" s="178" t="s">
        <v>173</v>
      </c>
      <c r="H404" s="179">
        <v>30</v>
      </c>
      <c r="I404" s="180"/>
      <c r="J404" s="180"/>
      <c r="M404" s="176"/>
      <c r="N404" s="181"/>
      <c r="X404" s="182"/>
      <c r="AT404" s="177" t="s">
        <v>170</v>
      </c>
      <c r="AU404" s="177" t="s">
        <v>137</v>
      </c>
      <c r="AV404" s="13" t="s">
        <v>169</v>
      </c>
      <c r="AW404" s="13" t="s">
        <v>5</v>
      </c>
      <c r="AX404" s="13" t="s">
        <v>85</v>
      </c>
      <c r="AY404" s="177" t="s">
        <v>163</v>
      </c>
    </row>
    <row r="405" spans="2:65" s="1" customFormat="1" ht="24.15" customHeight="1">
      <c r="B405" s="31"/>
      <c r="C405" s="154" t="s">
        <v>586</v>
      </c>
      <c r="D405" s="154" t="s">
        <v>165</v>
      </c>
      <c r="E405" s="155" t="s">
        <v>587</v>
      </c>
      <c r="F405" s="156" t="s">
        <v>588</v>
      </c>
      <c r="G405" s="157" t="s">
        <v>213</v>
      </c>
      <c r="H405" s="158">
        <v>1</v>
      </c>
      <c r="I405" s="159"/>
      <c r="J405" s="159"/>
      <c r="K405" s="158">
        <f>ROUND(P405*H405,3)</f>
        <v>0</v>
      </c>
      <c r="L405" s="160"/>
      <c r="M405" s="31"/>
      <c r="N405" s="161" t="s">
        <v>1</v>
      </c>
      <c r="O405" s="121" t="s">
        <v>41</v>
      </c>
      <c r="P405" s="162">
        <f>I405+J405</f>
        <v>0</v>
      </c>
      <c r="Q405" s="162">
        <f>ROUND(I405*H405,3)</f>
        <v>0</v>
      </c>
      <c r="R405" s="162">
        <f>ROUND(J405*H405,3)</f>
        <v>0</v>
      </c>
      <c r="T405" s="163">
        <f>S405*H405</f>
        <v>0</v>
      </c>
      <c r="U405" s="163">
        <v>0</v>
      </c>
      <c r="V405" s="163">
        <f>U405*H405</f>
        <v>0</v>
      </c>
      <c r="W405" s="163">
        <v>0</v>
      </c>
      <c r="X405" s="164">
        <f>W405*H405</f>
        <v>0</v>
      </c>
      <c r="AR405" s="165" t="s">
        <v>169</v>
      </c>
      <c r="AT405" s="165" t="s">
        <v>165</v>
      </c>
      <c r="AU405" s="165" t="s">
        <v>137</v>
      </c>
      <c r="AY405" s="16" t="s">
        <v>163</v>
      </c>
      <c r="BE405" s="166">
        <f>IF(O405="základná",K405,0)</f>
        <v>0</v>
      </c>
      <c r="BF405" s="166">
        <f>IF(O405="znížená",K405,0)</f>
        <v>0</v>
      </c>
      <c r="BG405" s="166">
        <f>IF(O405="zákl. prenesená",K405,0)</f>
        <v>0</v>
      </c>
      <c r="BH405" s="166">
        <f>IF(O405="zníž. prenesená",K405,0)</f>
        <v>0</v>
      </c>
      <c r="BI405" s="166">
        <f>IF(O405="nulová",K405,0)</f>
        <v>0</v>
      </c>
      <c r="BJ405" s="16" t="s">
        <v>137</v>
      </c>
      <c r="BK405" s="167">
        <f>ROUND(P405*H405,3)</f>
        <v>0</v>
      </c>
      <c r="BL405" s="16" t="s">
        <v>169</v>
      </c>
      <c r="BM405" s="165" t="s">
        <v>589</v>
      </c>
    </row>
    <row r="406" spans="2:65" s="12" customFormat="1" ht="10.199999999999999">
      <c r="B406" s="168"/>
      <c r="D406" s="169" t="s">
        <v>170</v>
      </c>
      <c r="E406" s="170" t="s">
        <v>1</v>
      </c>
      <c r="F406" s="171" t="s">
        <v>581</v>
      </c>
      <c r="H406" s="172">
        <v>1</v>
      </c>
      <c r="I406" s="173"/>
      <c r="J406" s="173"/>
      <c r="M406" s="168"/>
      <c r="N406" s="174"/>
      <c r="X406" s="175"/>
      <c r="AT406" s="170" t="s">
        <v>170</v>
      </c>
      <c r="AU406" s="170" t="s">
        <v>137</v>
      </c>
      <c r="AV406" s="12" t="s">
        <v>137</v>
      </c>
      <c r="AW406" s="12" t="s">
        <v>5</v>
      </c>
      <c r="AX406" s="12" t="s">
        <v>77</v>
      </c>
      <c r="AY406" s="170" t="s">
        <v>163</v>
      </c>
    </row>
    <row r="407" spans="2:65" s="13" customFormat="1" ht="10.199999999999999">
      <c r="B407" s="176"/>
      <c r="D407" s="169" t="s">
        <v>170</v>
      </c>
      <c r="E407" s="177" t="s">
        <v>1</v>
      </c>
      <c r="F407" s="178" t="s">
        <v>173</v>
      </c>
      <c r="H407" s="179">
        <v>1</v>
      </c>
      <c r="I407" s="180"/>
      <c r="J407" s="180"/>
      <c r="M407" s="176"/>
      <c r="N407" s="181"/>
      <c r="X407" s="182"/>
      <c r="AT407" s="177" t="s">
        <v>170</v>
      </c>
      <c r="AU407" s="177" t="s">
        <v>137</v>
      </c>
      <c r="AV407" s="13" t="s">
        <v>169</v>
      </c>
      <c r="AW407" s="13" t="s">
        <v>5</v>
      </c>
      <c r="AX407" s="13" t="s">
        <v>85</v>
      </c>
      <c r="AY407" s="177" t="s">
        <v>163</v>
      </c>
    </row>
    <row r="408" spans="2:65" s="1" customFormat="1" ht="21.75" customHeight="1">
      <c r="B408" s="31"/>
      <c r="C408" s="154" t="s">
        <v>372</v>
      </c>
      <c r="D408" s="154" t="s">
        <v>165</v>
      </c>
      <c r="E408" s="155" t="s">
        <v>590</v>
      </c>
      <c r="F408" s="156" t="s">
        <v>591</v>
      </c>
      <c r="G408" s="157" t="s">
        <v>213</v>
      </c>
      <c r="H408" s="158">
        <v>1</v>
      </c>
      <c r="I408" s="159"/>
      <c r="J408" s="159"/>
      <c r="K408" s="158">
        <f>ROUND(P408*H408,3)</f>
        <v>0</v>
      </c>
      <c r="L408" s="160"/>
      <c r="M408" s="31"/>
      <c r="N408" s="161" t="s">
        <v>1</v>
      </c>
      <c r="O408" s="121" t="s">
        <v>41</v>
      </c>
      <c r="P408" s="162">
        <f>I408+J408</f>
        <v>0</v>
      </c>
      <c r="Q408" s="162">
        <f>ROUND(I408*H408,3)</f>
        <v>0</v>
      </c>
      <c r="R408" s="162">
        <f>ROUND(J408*H408,3)</f>
        <v>0</v>
      </c>
      <c r="T408" s="163">
        <f>S408*H408</f>
        <v>0</v>
      </c>
      <c r="U408" s="163">
        <v>0</v>
      </c>
      <c r="V408" s="163">
        <f>U408*H408</f>
        <v>0</v>
      </c>
      <c r="W408" s="163">
        <v>0</v>
      </c>
      <c r="X408" s="164">
        <f>W408*H408</f>
        <v>0</v>
      </c>
      <c r="AR408" s="165" t="s">
        <v>169</v>
      </c>
      <c r="AT408" s="165" t="s">
        <v>165</v>
      </c>
      <c r="AU408" s="165" t="s">
        <v>137</v>
      </c>
      <c r="AY408" s="16" t="s">
        <v>163</v>
      </c>
      <c r="BE408" s="166">
        <f>IF(O408="základná",K408,0)</f>
        <v>0</v>
      </c>
      <c r="BF408" s="166">
        <f>IF(O408="znížená",K408,0)</f>
        <v>0</v>
      </c>
      <c r="BG408" s="166">
        <f>IF(O408="zákl. prenesená",K408,0)</f>
        <v>0</v>
      </c>
      <c r="BH408" s="166">
        <f>IF(O408="zníž. prenesená",K408,0)</f>
        <v>0</v>
      </c>
      <c r="BI408" s="166">
        <f>IF(O408="nulová",K408,0)</f>
        <v>0</v>
      </c>
      <c r="BJ408" s="16" t="s">
        <v>137</v>
      </c>
      <c r="BK408" s="167">
        <f>ROUND(P408*H408,3)</f>
        <v>0</v>
      </c>
      <c r="BL408" s="16" t="s">
        <v>169</v>
      </c>
      <c r="BM408" s="165" t="s">
        <v>592</v>
      </c>
    </row>
    <row r="409" spans="2:65" s="1" customFormat="1" ht="24.15" customHeight="1">
      <c r="B409" s="31"/>
      <c r="C409" s="154" t="s">
        <v>593</v>
      </c>
      <c r="D409" s="154" t="s">
        <v>165</v>
      </c>
      <c r="E409" s="155" t="s">
        <v>594</v>
      </c>
      <c r="F409" s="156" t="s">
        <v>595</v>
      </c>
      <c r="G409" s="157" t="s">
        <v>213</v>
      </c>
      <c r="H409" s="158">
        <v>13</v>
      </c>
      <c r="I409" s="159"/>
      <c r="J409" s="159"/>
      <c r="K409" s="158">
        <f>ROUND(P409*H409,3)</f>
        <v>0</v>
      </c>
      <c r="L409" s="160"/>
      <c r="M409" s="31"/>
      <c r="N409" s="161" t="s">
        <v>1</v>
      </c>
      <c r="O409" s="121" t="s">
        <v>41</v>
      </c>
      <c r="P409" s="162">
        <f>I409+J409</f>
        <v>0</v>
      </c>
      <c r="Q409" s="162">
        <f>ROUND(I409*H409,3)</f>
        <v>0</v>
      </c>
      <c r="R409" s="162">
        <f>ROUND(J409*H409,3)</f>
        <v>0</v>
      </c>
      <c r="T409" s="163">
        <f>S409*H409</f>
        <v>0</v>
      </c>
      <c r="U409" s="163">
        <v>0</v>
      </c>
      <c r="V409" s="163">
        <f>U409*H409</f>
        <v>0</v>
      </c>
      <c r="W409" s="163">
        <v>0</v>
      </c>
      <c r="X409" s="164">
        <f>W409*H409</f>
        <v>0</v>
      </c>
      <c r="AR409" s="165" t="s">
        <v>169</v>
      </c>
      <c r="AT409" s="165" t="s">
        <v>165</v>
      </c>
      <c r="AU409" s="165" t="s">
        <v>137</v>
      </c>
      <c r="AY409" s="16" t="s">
        <v>163</v>
      </c>
      <c r="BE409" s="166">
        <f>IF(O409="základná",K409,0)</f>
        <v>0</v>
      </c>
      <c r="BF409" s="166">
        <f>IF(O409="znížená",K409,0)</f>
        <v>0</v>
      </c>
      <c r="BG409" s="166">
        <f>IF(O409="zákl. prenesená",K409,0)</f>
        <v>0</v>
      </c>
      <c r="BH409" s="166">
        <f>IF(O409="zníž. prenesená",K409,0)</f>
        <v>0</v>
      </c>
      <c r="BI409" s="166">
        <f>IF(O409="nulová",K409,0)</f>
        <v>0</v>
      </c>
      <c r="BJ409" s="16" t="s">
        <v>137</v>
      </c>
      <c r="BK409" s="167">
        <f>ROUND(P409*H409,3)</f>
        <v>0</v>
      </c>
      <c r="BL409" s="16" t="s">
        <v>169</v>
      </c>
      <c r="BM409" s="165" t="s">
        <v>596</v>
      </c>
    </row>
    <row r="410" spans="2:65" s="1" customFormat="1" ht="24.15" customHeight="1">
      <c r="B410" s="31"/>
      <c r="C410" s="154" t="s">
        <v>376</v>
      </c>
      <c r="D410" s="154" t="s">
        <v>165</v>
      </c>
      <c r="E410" s="155" t="s">
        <v>597</v>
      </c>
      <c r="F410" s="156" t="s">
        <v>598</v>
      </c>
      <c r="G410" s="157" t="s">
        <v>520</v>
      </c>
      <c r="H410" s="158">
        <v>12.88</v>
      </c>
      <c r="I410" s="159"/>
      <c r="J410" s="159"/>
      <c r="K410" s="158">
        <f>ROUND(P410*H410,3)</f>
        <v>0</v>
      </c>
      <c r="L410" s="160"/>
      <c r="M410" s="31"/>
      <c r="N410" s="161" t="s">
        <v>1</v>
      </c>
      <c r="O410" s="121" t="s">
        <v>41</v>
      </c>
      <c r="P410" s="162">
        <f>I410+J410</f>
        <v>0</v>
      </c>
      <c r="Q410" s="162">
        <f>ROUND(I410*H410,3)</f>
        <v>0</v>
      </c>
      <c r="R410" s="162">
        <f>ROUND(J410*H410,3)</f>
        <v>0</v>
      </c>
      <c r="T410" s="163">
        <f>S410*H410</f>
        <v>0</v>
      </c>
      <c r="U410" s="163">
        <v>0</v>
      </c>
      <c r="V410" s="163">
        <f>U410*H410</f>
        <v>0</v>
      </c>
      <c r="W410" s="163">
        <v>0</v>
      </c>
      <c r="X410" s="164">
        <f>W410*H410</f>
        <v>0</v>
      </c>
      <c r="AR410" s="165" t="s">
        <v>169</v>
      </c>
      <c r="AT410" s="165" t="s">
        <v>165</v>
      </c>
      <c r="AU410" s="165" t="s">
        <v>137</v>
      </c>
      <c r="AY410" s="16" t="s">
        <v>163</v>
      </c>
      <c r="BE410" s="166">
        <f>IF(O410="základná",K410,0)</f>
        <v>0</v>
      </c>
      <c r="BF410" s="166">
        <f>IF(O410="znížená",K410,0)</f>
        <v>0</v>
      </c>
      <c r="BG410" s="166">
        <f>IF(O410="zákl. prenesená",K410,0)</f>
        <v>0</v>
      </c>
      <c r="BH410" s="166">
        <f>IF(O410="zníž. prenesená",K410,0)</f>
        <v>0</v>
      </c>
      <c r="BI410" s="166">
        <f>IF(O410="nulová",K410,0)</f>
        <v>0</v>
      </c>
      <c r="BJ410" s="16" t="s">
        <v>137</v>
      </c>
      <c r="BK410" s="167">
        <f>ROUND(P410*H410,3)</f>
        <v>0</v>
      </c>
      <c r="BL410" s="16" t="s">
        <v>169</v>
      </c>
      <c r="BM410" s="165" t="s">
        <v>599</v>
      </c>
    </row>
    <row r="411" spans="2:65" s="12" customFormat="1" ht="10.199999999999999">
      <c r="B411" s="168"/>
      <c r="D411" s="169" t="s">
        <v>170</v>
      </c>
      <c r="E411" s="170" t="s">
        <v>1</v>
      </c>
      <c r="F411" s="171" t="s">
        <v>600</v>
      </c>
      <c r="H411" s="172">
        <v>12.88</v>
      </c>
      <c r="I411" s="173"/>
      <c r="J411" s="173"/>
      <c r="M411" s="168"/>
      <c r="N411" s="174"/>
      <c r="X411" s="175"/>
      <c r="AT411" s="170" t="s">
        <v>170</v>
      </c>
      <c r="AU411" s="170" t="s">
        <v>137</v>
      </c>
      <c r="AV411" s="12" t="s">
        <v>137</v>
      </c>
      <c r="AW411" s="12" t="s">
        <v>5</v>
      </c>
      <c r="AX411" s="12" t="s">
        <v>77</v>
      </c>
      <c r="AY411" s="170" t="s">
        <v>163</v>
      </c>
    </row>
    <row r="412" spans="2:65" s="13" customFormat="1" ht="10.199999999999999">
      <c r="B412" s="176"/>
      <c r="D412" s="169" t="s">
        <v>170</v>
      </c>
      <c r="E412" s="177" t="s">
        <v>1</v>
      </c>
      <c r="F412" s="178" t="s">
        <v>173</v>
      </c>
      <c r="H412" s="179">
        <v>12.88</v>
      </c>
      <c r="I412" s="180"/>
      <c r="J412" s="180"/>
      <c r="M412" s="176"/>
      <c r="N412" s="181"/>
      <c r="X412" s="182"/>
      <c r="AT412" s="177" t="s">
        <v>170</v>
      </c>
      <c r="AU412" s="177" t="s">
        <v>137</v>
      </c>
      <c r="AV412" s="13" t="s">
        <v>169</v>
      </c>
      <c r="AW412" s="13" t="s">
        <v>5</v>
      </c>
      <c r="AX412" s="13" t="s">
        <v>85</v>
      </c>
      <c r="AY412" s="177" t="s">
        <v>163</v>
      </c>
    </row>
    <row r="413" spans="2:65" s="1" customFormat="1" ht="37.799999999999997" customHeight="1">
      <c r="B413" s="31"/>
      <c r="C413" s="154" t="s">
        <v>601</v>
      </c>
      <c r="D413" s="154" t="s">
        <v>165</v>
      </c>
      <c r="E413" s="155" t="s">
        <v>602</v>
      </c>
      <c r="F413" s="156" t="s">
        <v>603</v>
      </c>
      <c r="G413" s="157" t="s">
        <v>213</v>
      </c>
      <c r="H413" s="158">
        <v>684.77</v>
      </c>
      <c r="I413" s="159"/>
      <c r="J413" s="159"/>
      <c r="K413" s="158">
        <f>ROUND(P413*H413,3)</f>
        <v>0</v>
      </c>
      <c r="L413" s="160"/>
      <c r="M413" s="31"/>
      <c r="N413" s="161" t="s">
        <v>1</v>
      </c>
      <c r="O413" s="121" t="s">
        <v>41</v>
      </c>
      <c r="P413" s="162">
        <f>I413+J413</f>
        <v>0</v>
      </c>
      <c r="Q413" s="162">
        <f>ROUND(I413*H413,3)</f>
        <v>0</v>
      </c>
      <c r="R413" s="162">
        <f>ROUND(J413*H413,3)</f>
        <v>0</v>
      </c>
      <c r="T413" s="163">
        <f>S413*H413</f>
        <v>0</v>
      </c>
      <c r="U413" s="163">
        <v>0</v>
      </c>
      <c r="V413" s="163">
        <f>U413*H413</f>
        <v>0</v>
      </c>
      <c r="W413" s="163">
        <v>0</v>
      </c>
      <c r="X413" s="164">
        <f>W413*H413</f>
        <v>0</v>
      </c>
      <c r="AR413" s="165" t="s">
        <v>169</v>
      </c>
      <c r="AT413" s="165" t="s">
        <v>165</v>
      </c>
      <c r="AU413" s="165" t="s">
        <v>137</v>
      </c>
      <c r="AY413" s="16" t="s">
        <v>163</v>
      </c>
      <c r="BE413" s="166">
        <f>IF(O413="základná",K413,0)</f>
        <v>0</v>
      </c>
      <c r="BF413" s="166">
        <f>IF(O413="znížená",K413,0)</f>
        <v>0</v>
      </c>
      <c r="BG413" s="166">
        <f>IF(O413="zákl. prenesená",K413,0)</f>
        <v>0</v>
      </c>
      <c r="BH413" s="166">
        <f>IF(O413="zníž. prenesená",K413,0)</f>
        <v>0</v>
      </c>
      <c r="BI413" s="166">
        <f>IF(O413="nulová",K413,0)</f>
        <v>0</v>
      </c>
      <c r="BJ413" s="16" t="s">
        <v>137</v>
      </c>
      <c r="BK413" s="167">
        <f>ROUND(P413*H413,3)</f>
        <v>0</v>
      </c>
      <c r="BL413" s="16" t="s">
        <v>169</v>
      </c>
      <c r="BM413" s="165" t="s">
        <v>604</v>
      </c>
    </row>
    <row r="414" spans="2:65" s="12" customFormat="1" ht="30.6">
      <c r="B414" s="168"/>
      <c r="D414" s="169" t="s">
        <v>170</v>
      </c>
      <c r="E414" s="170" t="s">
        <v>1</v>
      </c>
      <c r="F414" s="171" t="s">
        <v>605</v>
      </c>
      <c r="H414" s="172">
        <v>230.14</v>
      </c>
      <c r="I414" s="173"/>
      <c r="J414" s="173"/>
      <c r="M414" s="168"/>
      <c r="N414" s="174"/>
      <c r="X414" s="175"/>
      <c r="AT414" s="170" t="s">
        <v>170</v>
      </c>
      <c r="AU414" s="170" t="s">
        <v>137</v>
      </c>
      <c r="AV414" s="12" t="s">
        <v>137</v>
      </c>
      <c r="AW414" s="12" t="s">
        <v>5</v>
      </c>
      <c r="AX414" s="12" t="s">
        <v>77</v>
      </c>
      <c r="AY414" s="170" t="s">
        <v>163</v>
      </c>
    </row>
    <row r="415" spans="2:65" s="12" customFormat="1" ht="30.6">
      <c r="B415" s="168"/>
      <c r="D415" s="169" t="s">
        <v>170</v>
      </c>
      <c r="E415" s="170" t="s">
        <v>1</v>
      </c>
      <c r="F415" s="171" t="s">
        <v>606</v>
      </c>
      <c r="H415" s="172">
        <v>405.92</v>
      </c>
      <c r="I415" s="173"/>
      <c r="J415" s="173"/>
      <c r="M415" s="168"/>
      <c r="N415" s="174"/>
      <c r="X415" s="175"/>
      <c r="AT415" s="170" t="s">
        <v>170</v>
      </c>
      <c r="AU415" s="170" t="s">
        <v>137</v>
      </c>
      <c r="AV415" s="12" t="s">
        <v>137</v>
      </c>
      <c r="AW415" s="12" t="s">
        <v>5</v>
      </c>
      <c r="AX415" s="12" t="s">
        <v>77</v>
      </c>
      <c r="AY415" s="170" t="s">
        <v>163</v>
      </c>
    </row>
    <row r="416" spans="2:65" s="12" customFormat="1" ht="10.199999999999999">
      <c r="B416" s="168"/>
      <c r="D416" s="169" t="s">
        <v>170</v>
      </c>
      <c r="E416" s="170" t="s">
        <v>1</v>
      </c>
      <c r="F416" s="171" t="s">
        <v>607</v>
      </c>
      <c r="H416" s="172">
        <v>48.71</v>
      </c>
      <c r="I416" s="173"/>
      <c r="J416" s="173"/>
      <c r="M416" s="168"/>
      <c r="N416" s="174"/>
      <c r="X416" s="175"/>
      <c r="AT416" s="170" t="s">
        <v>170</v>
      </c>
      <c r="AU416" s="170" t="s">
        <v>137</v>
      </c>
      <c r="AV416" s="12" t="s">
        <v>137</v>
      </c>
      <c r="AW416" s="12" t="s">
        <v>5</v>
      </c>
      <c r="AX416" s="12" t="s">
        <v>77</v>
      </c>
      <c r="AY416" s="170" t="s">
        <v>163</v>
      </c>
    </row>
    <row r="417" spans="2:65" s="13" customFormat="1" ht="10.199999999999999">
      <c r="B417" s="176"/>
      <c r="D417" s="169" t="s">
        <v>170</v>
      </c>
      <c r="E417" s="177" t="s">
        <v>1</v>
      </c>
      <c r="F417" s="178" t="s">
        <v>173</v>
      </c>
      <c r="H417" s="179">
        <v>684.77</v>
      </c>
      <c r="I417" s="180"/>
      <c r="J417" s="180"/>
      <c r="M417" s="176"/>
      <c r="N417" s="181"/>
      <c r="X417" s="182"/>
      <c r="AT417" s="177" t="s">
        <v>170</v>
      </c>
      <c r="AU417" s="177" t="s">
        <v>137</v>
      </c>
      <c r="AV417" s="13" t="s">
        <v>169</v>
      </c>
      <c r="AW417" s="13" t="s">
        <v>5</v>
      </c>
      <c r="AX417" s="13" t="s">
        <v>85</v>
      </c>
      <c r="AY417" s="177" t="s">
        <v>163</v>
      </c>
    </row>
    <row r="418" spans="2:65" s="1" customFormat="1" ht="37.799999999999997" customHeight="1">
      <c r="B418" s="31"/>
      <c r="C418" s="154" t="s">
        <v>381</v>
      </c>
      <c r="D418" s="154" t="s">
        <v>165</v>
      </c>
      <c r="E418" s="155" t="s">
        <v>608</v>
      </c>
      <c r="F418" s="156" t="s">
        <v>609</v>
      </c>
      <c r="G418" s="157" t="s">
        <v>213</v>
      </c>
      <c r="H418" s="158">
        <v>1269.327</v>
      </c>
      <c r="I418" s="159"/>
      <c r="J418" s="159"/>
      <c r="K418" s="158">
        <f>ROUND(P418*H418,3)</f>
        <v>0</v>
      </c>
      <c r="L418" s="160"/>
      <c r="M418" s="31"/>
      <c r="N418" s="161" t="s">
        <v>1</v>
      </c>
      <c r="O418" s="121" t="s">
        <v>41</v>
      </c>
      <c r="P418" s="162">
        <f>I418+J418</f>
        <v>0</v>
      </c>
      <c r="Q418" s="162">
        <f>ROUND(I418*H418,3)</f>
        <v>0</v>
      </c>
      <c r="R418" s="162">
        <f>ROUND(J418*H418,3)</f>
        <v>0</v>
      </c>
      <c r="T418" s="163">
        <f>S418*H418</f>
        <v>0</v>
      </c>
      <c r="U418" s="163">
        <v>0</v>
      </c>
      <c r="V418" s="163">
        <f>U418*H418</f>
        <v>0</v>
      </c>
      <c r="W418" s="163">
        <v>0</v>
      </c>
      <c r="X418" s="164">
        <f>W418*H418</f>
        <v>0</v>
      </c>
      <c r="AR418" s="165" t="s">
        <v>169</v>
      </c>
      <c r="AT418" s="165" t="s">
        <v>165</v>
      </c>
      <c r="AU418" s="165" t="s">
        <v>137</v>
      </c>
      <c r="AY418" s="16" t="s">
        <v>163</v>
      </c>
      <c r="BE418" s="166">
        <f>IF(O418="základná",K418,0)</f>
        <v>0</v>
      </c>
      <c r="BF418" s="166">
        <f>IF(O418="znížená",K418,0)</f>
        <v>0</v>
      </c>
      <c r="BG418" s="166">
        <f>IF(O418="zákl. prenesená",K418,0)</f>
        <v>0</v>
      </c>
      <c r="BH418" s="166">
        <f>IF(O418="zníž. prenesená",K418,0)</f>
        <v>0</v>
      </c>
      <c r="BI418" s="166">
        <f>IF(O418="nulová",K418,0)</f>
        <v>0</v>
      </c>
      <c r="BJ418" s="16" t="s">
        <v>137</v>
      </c>
      <c r="BK418" s="167">
        <f>ROUND(P418*H418,3)</f>
        <v>0</v>
      </c>
      <c r="BL418" s="16" t="s">
        <v>169</v>
      </c>
      <c r="BM418" s="165" t="s">
        <v>610</v>
      </c>
    </row>
    <row r="419" spans="2:65" s="12" customFormat="1" ht="30.6">
      <c r="B419" s="168"/>
      <c r="D419" s="169" t="s">
        <v>170</v>
      </c>
      <c r="E419" s="170" t="s">
        <v>1</v>
      </c>
      <c r="F419" s="171" t="s">
        <v>611</v>
      </c>
      <c r="H419" s="172">
        <v>511.83</v>
      </c>
      <c r="I419" s="173"/>
      <c r="J419" s="173"/>
      <c r="M419" s="168"/>
      <c r="N419" s="174"/>
      <c r="X419" s="175"/>
      <c r="AT419" s="170" t="s">
        <v>170</v>
      </c>
      <c r="AU419" s="170" t="s">
        <v>137</v>
      </c>
      <c r="AV419" s="12" t="s">
        <v>137</v>
      </c>
      <c r="AW419" s="12" t="s">
        <v>5</v>
      </c>
      <c r="AX419" s="12" t="s">
        <v>77</v>
      </c>
      <c r="AY419" s="170" t="s">
        <v>163</v>
      </c>
    </row>
    <row r="420" spans="2:65" s="12" customFormat="1" ht="10.199999999999999">
      <c r="B420" s="168"/>
      <c r="D420" s="169" t="s">
        <v>170</v>
      </c>
      <c r="E420" s="170" t="s">
        <v>1</v>
      </c>
      <c r="F420" s="171" t="s">
        <v>612</v>
      </c>
      <c r="H420" s="172">
        <v>-62.204000000000001</v>
      </c>
      <c r="I420" s="173"/>
      <c r="J420" s="173"/>
      <c r="M420" s="168"/>
      <c r="N420" s="174"/>
      <c r="X420" s="175"/>
      <c r="AT420" s="170" t="s">
        <v>170</v>
      </c>
      <c r="AU420" s="170" t="s">
        <v>137</v>
      </c>
      <c r="AV420" s="12" t="s">
        <v>137</v>
      </c>
      <c r="AW420" s="12" t="s">
        <v>5</v>
      </c>
      <c r="AX420" s="12" t="s">
        <v>77</v>
      </c>
      <c r="AY420" s="170" t="s">
        <v>163</v>
      </c>
    </row>
    <row r="421" spans="2:65" s="12" customFormat="1" ht="20.399999999999999">
      <c r="B421" s="168"/>
      <c r="D421" s="169" t="s">
        <v>170</v>
      </c>
      <c r="E421" s="170" t="s">
        <v>1</v>
      </c>
      <c r="F421" s="171" t="s">
        <v>613</v>
      </c>
      <c r="H421" s="172">
        <v>823.15800000000002</v>
      </c>
      <c r="I421" s="173"/>
      <c r="J421" s="173"/>
      <c r="M421" s="168"/>
      <c r="N421" s="174"/>
      <c r="X421" s="175"/>
      <c r="AT421" s="170" t="s">
        <v>170</v>
      </c>
      <c r="AU421" s="170" t="s">
        <v>137</v>
      </c>
      <c r="AV421" s="12" t="s">
        <v>137</v>
      </c>
      <c r="AW421" s="12" t="s">
        <v>5</v>
      </c>
      <c r="AX421" s="12" t="s">
        <v>77</v>
      </c>
      <c r="AY421" s="170" t="s">
        <v>163</v>
      </c>
    </row>
    <row r="422" spans="2:65" s="12" customFormat="1" ht="20.399999999999999">
      <c r="B422" s="168"/>
      <c r="D422" s="169" t="s">
        <v>170</v>
      </c>
      <c r="E422" s="170" t="s">
        <v>1</v>
      </c>
      <c r="F422" s="171" t="s">
        <v>614</v>
      </c>
      <c r="H422" s="172">
        <v>165.578</v>
      </c>
      <c r="I422" s="173"/>
      <c r="J422" s="173"/>
      <c r="M422" s="168"/>
      <c r="N422" s="174"/>
      <c r="X422" s="175"/>
      <c r="AT422" s="170" t="s">
        <v>170</v>
      </c>
      <c r="AU422" s="170" t="s">
        <v>137</v>
      </c>
      <c r="AV422" s="12" t="s">
        <v>137</v>
      </c>
      <c r="AW422" s="12" t="s">
        <v>5</v>
      </c>
      <c r="AX422" s="12" t="s">
        <v>77</v>
      </c>
      <c r="AY422" s="170" t="s">
        <v>163</v>
      </c>
    </row>
    <row r="423" spans="2:65" s="12" customFormat="1" ht="10.199999999999999">
      <c r="B423" s="168"/>
      <c r="D423" s="169" t="s">
        <v>170</v>
      </c>
      <c r="E423" s="170" t="s">
        <v>1</v>
      </c>
      <c r="F423" s="171" t="s">
        <v>615</v>
      </c>
      <c r="H423" s="172">
        <v>-169.035</v>
      </c>
      <c r="I423" s="173"/>
      <c r="J423" s="173"/>
      <c r="M423" s="168"/>
      <c r="N423" s="174"/>
      <c r="X423" s="175"/>
      <c r="AT423" s="170" t="s">
        <v>170</v>
      </c>
      <c r="AU423" s="170" t="s">
        <v>137</v>
      </c>
      <c r="AV423" s="12" t="s">
        <v>137</v>
      </c>
      <c r="AW423" s="12" t="s">
        <v>5</v>
      </c>
      <c r="AX423" s="12" t="s">
        <v>77</v>
      </c>
      <c r="AY423" s="170" t="s">
        <v>163</v>
      </c>
    </row>
    <row r="424" spans="2:65" s="13" customFormat="1" ht="10.199999999999999">
      <c r="B424" s="176"/>
      <c r="D424" s="169" t="s">
        <v>170</v>
      </c>
      <c r="E424" s="177" t="s">
        <v>1</v>
      </c>
      <c r="F424" s="178" t="s">
        <v>173</v>
      </c>
      <c r="H424" s="179">
        <v>1269.327</v>
      </c>
      <c r="I424" s="180"/>
      <c r="J424" s="180"/>
      <c r="M424" s="176"/>
      <c r="N424" s="181"/>
      <c r="X424" s="182"/>
      <c r="AT424" s="177" t="s">
        <v>170</v>
      </c>
      <c r="AU424" s="177" t="s">
        <v>137</v>
      </c>
      <c r="AV424" s="13" t="s">
        <v>169</v>
      </c>
      <c r="AW424" s="13" t="s">
        <v>5</v>
      </c>
      <c r="AX424" s="13" t="s">
        <v>85</v>
      </c>
      <c r="AY424" s="177" t="s">
        <v>163</v>
      </c>
    </row>
    <row r="425" spans="2:65" s="1" customFormat="1" ht="33" customHeight="1">
      <c r="B425" s="31"/>
      <c r="C425" s="154" t="s">
        <v>616</v>
      </c>
      <c r="D425" s="154" t="s">
        <v>165</v>
      </c>
      <c r="E425" s="155" t="s">
        <v>617</v>
      </c>
      <c r="F425" s="156" t="s">
        <v>618</v>
      </c>
      <c r="G425" s="157" t="s">
        <v>213</v>
      </c>
      <c r="H425" s="158">
        <v>441.678</v>
      </c>
      <c r="I425" s="159"/>
      <c r="J425" s="159"/>
      <c r="K425" s="158">
        <f>ROUND(P425*H425,3)</f>
        <v>0</v>
      </c>
      <c r="L425" s="160"/>
      <c r="M425" s="31"/>
      <c r="N425" s="161" t="s">
        <v>1</v>
      </c>
      <c r="O425" s="121" t="s">
        <v>41</v>
      </c>
      <c r="P425" s="162">
        <f>I425+J425</f>
        <v>0</v>
      </c>
      <c r="Q425" s="162">
        <f>ROUND(I425*H425,3)</f>
        <v>0</v>
      </c>
      <c r="R425" s="162">
        <f>ROUND(J425*H425,3)</f>
        <v>0</v>
      </c>
      <c r="T425" s="163">
        <f>S425*H425</f>
        <v>0</v>
      </c>
      <c r="U425" s="163">
        <v>0</v>
      </c>
      <c r="V425" s="163">
        <f>U425*H425</f>
        <v>0</v>
      </c>
      <c r="W425" s="163">
        <v>4.5999999999999999E-2</v>
      </c>
      <c r="X425" s="164">
        <f>W425*H425</f>
        <v>20.317187999999998</v>
      </c>
      <c r="AR425" s="165" t="s">
        <v>169</v>
      </c>
      <c r="AT425" s="165" t="s">
        <v>165</v>
      </c>
      <c r="AU425" s="165" t="s">
        <v>137</v>
      </c>
      <c r="AY425" s="16" t="s">
        <v>163</v>
      </c>
      <c r="BE425" s="166">
        <f>IF(O425="základná",K425,0)</f>
        <v>0</v>
      </c>
      <c r="BF425" s="166">
        <f>IF(O425="znížená",K425,0)</f>
        <v>0</v>
      </c>
      <c r="BG425" s="166">
        <f>IF(O425="zákl. prenesená",K425,0)</f>
        <v>0</v>
      </c>
      <c r="BH425" s="166">
        <f>IF(O425="zníž. prenesená",K425,0)</f>
        <v>0</v>
      </c>
      <c r="BI425" s="166">
        <f>IF(O425="nulová",K425,0)</f>
        <v>0</v>
      </c>
      <c r="BJ425" s="16" t="s">
        <v>137</v>
      </c>
      <c r="BK425" s="167">
        <f>ROUND(P425*H425,3)</f>
        <v>0</v>
      </c>
      <c r="BL425" s="16" t="s">
        <v>169</v>
      </c>
      <c r="BM425" s="165" t="s">
        <v>619</v>
      </c>
    </row>
    <row r="426" spans="2:65" s="12" customFormat="1" ht="20.399999999999999">
      <c r="B426" s="168"/>
      <c r="D426" s="169" t="s">
        <v>170</v>
      </c>
      <c r="E426" s="170" t="s">
        <v>1</v>
      </c>
      <c r="F426" s="171" t="s">
        <v>620</v>
      </c>
      <c r="H426" s="172">
        <v>172.453</v>
      </c>
      <c r="I426" s="173"/>
      <c r="J426" s="173"/>
      <c r="M426" s="168"/>
      <c r="N426" s="174"/>
      <c r="X426" s="175"/>
      <c r="AT426" s="170" t="s">
        <v>170</v>
      </c>
      <c r="AU426" s="170" t="s">
        <v>137</v>
      </c>
      <c r="AV426" s="12" t="s">
        <v>137</v>
      </c>
      <c r="AW426" s="12" t="s">
        <v>5</v>
      </c>
      <c r="AX426" s="12" t="s">
        <v>77</v>
      </c>
      <c r="AY426" s="170" t="s">
        <v>163</v>
      </c>
    </row>
    <row r="427" spans="2:65" s="12" customFormat="1" ht="10.199999999999999">
      <c r="B427" s="168"/>
      <c r="D427" s="169" t="s">
        <v>170</v>
      </c>
      <c r="E427" s="170" t="s">
        <v>1</v>
      </c>
      <c r="F427" s="171" t="s">
        <v>621</v>
      </c>
      <c r="H427" s="172">
        <v>269.22500000000002</v>
      </c>
      <c r="I427" s="173"/>
      <c r="J427" s="173"/>
      <c r="M427" s="168"/>
      <c r="N427" s="174"/>
      <c r="X427" s="175"/>
      <c r="AT427" s="170" t="s">
        <v>170</v>
      </c>
      <c r="AU427" s="170" t="s">
        <v>137</v>
      </c>
      <c r="AV427" s="12" t="s">
        <v>137</v>
      </c>
      <c r="AW427" s="12" t="s">
        <v>5</v>
      </c>
      <c r="AX427" s="12" t="s">
        <v>77</v>
      </c>
      <c r="AY427" s="170" t="s">
        <v>163</v>
      </c>
    </row>
    <row r="428" spans="2:65" s="13" customFormat="1" ht="10.199999999999999">
      <c r="B428" s="176"/>
      <c r="D428" s="169" t="s">
        <v>170</v>
      </c>
      <c r="E428" s="177" t="s">
        <v>1</v>
      </c>
      <c r="F428" s="178" t="s">
        <v>173</v>
      </c>
      <c r="H428" s="179">
        <v>441.678</v>
      </c>
      <c r="I428" s="180"/>
      <c r="J428" s="180"/>
      <c r="M428" s="176"/>
      <c r="N428" s="181"/>
      <c r="X428" s="182"/>
      <c r="AT428" s="177" t="s">
        <v>170</v>
      </c>
      <c r="AU428" s="177" t="s">
        <v>137</v>
      </c>
      <c r="AV428" s="13" t="s">
        <v>169</v>
      </c>
      <c r="AW428" s="13" t="s">
        <v>5</v>
      </c>
      <c r="AX428" s="13" t="s">
        <v>85</v>
      </c>
      <c r="AY428" s="177" t="s">
        <v>163</v>
      </c>
    </row>
    <row r="429" spans="2:65" s="1" customFormat="1" ht="49.05" customHeight="1">
      <c r="B429" s="31"/>
      <c r="C429" s="154" t="s">
        <v>622</v>
      </c>
      <c r="D429" s="154" t="s">
        <v>165</v>
      </c>
      <c r="E429" s="155" t="s">
        <v>623</v>
      </c>
      <c r="F429" s="156" t="s">
        <v>624</v>
      </c>
      <c r="G429" s="157" t="s">
        <v>213</v>
      </c>
      <c r="H429" s="158">
        <v>53.414999999999999</v>
      </c>
      <c r="I429" s="159"/>
      <c r="J429" s="159"/>
      <c r="K429" s="158">
        <f>ROUND(P429*H429,3)</f>
        <v>0</v>
      </c>
      <c r="L429" s="160"/>
      <c r="M429" s="31"/>
      <c r="N429" s="161" t="s">
        <v>1</v>
      </c>
      <c r="O429" s="121" t="s">
        <v>41</v>
      </c>
      <c r="P429" s="162">
        <f>I429+J429</f>
        <v>0</v>
      </c>
      <c r="Q429" s="162">
        <f>ROUND(I429*H429,3)</f>
        <v>0</v>
      </c>
      <c r="R429" s="162">
        <f>ROUND(J429*H429,3)</f>
        <v>0</v>
      </c>
      <c r="T429" s="163">
        <f>S429*H429</f>
        <v>0</v>
      </c>
      <c r="U429" s="163">
        <v>0</v>
      </c>
      <c r="V429" s="163">
        <f>U429*H429</f>
        <v>0</v>
      </c>
      <c r="W429" s="163">
        <v>0</v>
      </c>
      <c r="X429" s="164">
        <f>W429*H429</f>
        <v>0</v>
      </c>
      <c r="AR429" s="165" t="s">
        <v>169</v>
      </c>
      <c r="AT429" s="165" t="s">
        <v>165</v>
      </c>
      <c r="AU429" s="165" t="s">
        <v>137</v>
      </c>
      <c r="AY429" s="16" t="s">
        <v>163</v>
      </c>
      <c r="BE429" s="166">
        <f>IF(O429="základná",K429,0)</f>
        <v>0</v>
      </c>
      <c r="BF429" s="166">
        <f>IF(O429="znížená",K429,0)</f>
        <v>0</v>
      </c>
      <c r="BG429" s="166">
        <f>IF(O429="zákl. prenesená",K429,0)</f>
        <v>0</v>
      </c>
      <c r="BH429" s="166">
        <f>IF(O429="zníž. prenesená",K429,0)</f>
        <v>0</v>
      </c>
      <c r="BI429" s="166">
        <f>IF(O429="nulová",K429,0)</f>
        <v>0</v>
      </c>
      <c r="BJ429" s="16" t="s">
        <v>137</v>
      </c>
      <c r="BK429" s="167">
        <f>ROUND(P429*H429,3)</f>
        <v>0</v>
      </c>
      <c r="BL429" s="16" t="s">
        <v>169</v>
      </c>
      <c r="BM429" s="165" t="s">
        <v>625</v>
      </c>
    </row>
    <row r="430" spans="2:65" s="12" customFormat="1" ht="10.199999999999999">
      <c r="B430" s="168"/>
      <c r="D430" s="169" t="s">
        <v>170</v>
      </c>
      <c r="E430" s="170" t="s">
        <v>1</v>
      </c>
      <c r="F430" s="171" t="s">
        <v>626</v>
      </c>
      <c r="H430" s="172">
        <v>53.414999999999999</v>
      </c>
      <c r="I430" s="173"/>
      <c r="J430" s="173"/>
      <c r="M430" s="168"/>
      <c r="N430" s="174"/>
      <c r="X430" s="175"/>
      <c r="AT430" s="170" t="s">
        <v>170</v>
      </c>
      <c r="AU430" s="170" t="s">
        <v>137</v>
      </c>
      <c r="AV430" s="12" t="s">
        <v>137</v>
      </c>
      <c r="AW430" s="12" t="s">
        <v>5</v>
      </c>
      <c r="AX430" s="12" t="s">
        <v>77</v>
      </c>
      <c r="AY430" s="170" t="s">
        <v>163</v>
      </c>
    </row>
    <row r="431" spans="2:65" s="13" customFormat="1" ht="10.199999999999999">
      <c r="B431" s="176"/>
      <c r="D431" s="169" t="s">
        <v>170</v>
      </c>
      <c r="E431" s="177" t="s">
        <v>1</v>
      </c>
      <c r="F431" s="178" t="s">
        <v>173</v>
      </c>
      <c r="H431" s="179">
        <v>53.414999999999999</v>
      </c>
      <c r="I431" s="180"/>
      <c r="J431" s="180"/>
      <c r="M431" s="176"/>
      <c r="N431" s="181"/>
      <c r="X431" s="182"/>
      <c r="AT431" s="177" t="s">
        <v>170</v>
      </c>
      <c r="AU431" s="177" t="s">
        <v>137</v>
      </c>
      <c r="AV431" s="13" t="s">
        <v>169</v>
      </c>
      <c r="AW431" s="13" t="s">
        <v>5</v>
      </c>
      <c r="AX431" s="13" t="s">
        <v>85</v>
      </c>
      <c r="AY431" s="177" t="s">
        <v>163</v>
      </c>
    </row>
    <row r="432" spans="2:65" s="1" customFormat="1" ht="24.15" customHeight="1">
      <c r="B432" s="31"/>
      <c r="C432" s="154" t="s">
        <v>385</v>
      </c>
      <c r="D432" s="154" t="s">
        <v>165</v>
      </c>
      <c r="E432" s="155" t="s">
        <v>627</v>
      </c>
      <c r="F432" s="156" t="s">
        <v>628</v>
      </c>
      <c r="G432" s="157" t="s">
        <v>195</v>
      </c>
      <c r="H432" s="158">
        <v>123.104</v>
      </c>
      <c r="I432" s="159"/>
      <c r="J432" s="159"/>
      <c r="K432" s="158">
        <f t="shared" ref="K432:K437" si="19">ROUND(P432*H432,3)</f>
        <v>0</v>
      </c>
      <c r="L432" s="160"/>
      <c r="M432" s="31"/>
      <c r="N432" s="161" t="s">
        <v>1</v>
      </c>
      <c r="O432" s="121" t="s">
        <v>41</v>
      </c>
      <c r="P432" s="162">
        <f t="shared" ref="P432:P437" si="20">I432+J432</f>
        <v>0</v>
      </c>
      <c r="Q432" s="162">
        <f t="shared" ref="Q432:Q437" si="21">ROUND(I432*H432,3)</f>
        <v>0</v>
      </c>
      <c r="R432" s="162">
        <f t="shared" ref="R432:R437" si="22">ROUND(J432*H432,3)</f>
        <v>0</v>
      </c>
      <c r="T432" s="163">
        <f t="shared" ref="T432:T437" si="23">S432*H432</f>
        <v>0</v>
      </c>
      <c r="U432" s="163">
        <v>0</v>
      </c>
      <c r="V432" s="163">
        <f t="shared" ref="V432:V437" si="24">U432*H432</f>
        <v>0</v>
      </c>
      <c r="W432" s="163">
        <v>0</v>
      </c>
      <c r="X432" s="164">
        <f t="shared" ref="X432:X437" si="25">W432*H432</f>
        <v>0</v>
      </c>
      <c r="AR432" s="165" t="s">
        <v>169</v>
      </c>
      <c r="AT432" s="165" t="s">
        <v>165</v>
      </c>
      <c r="AU432" s="165" t="s">
        <v>137</v>
      </c>
      <c r="AY432" s="16" t="s">
        <v>163</v>
      </c>
      <c r="BE432" s="166">
        <f t="shared" ref="BE432:BE437" si="26">IF(O432="základná",K432,0)</f>
        <v>0</v>
      </c>
      <c r="BF432" s="166">
        <f t="shared" ref="BF432:BF437" si="27">IF(O432="znížená",K432,0)</f>
        <v>0</v>
      </c>
      <c r="BG432" s="166">
        <f t="shared" ref="BG432:BG437" si="28">IF(O432="zákl. prenesená",K432,0)</f>
        <v>0</v>
      </c>
      <c r="BH432" s="166">
        <f t="shared" ref="BH432:BH437" si="29">IF(O432="zníž. prenesená",K432,0)</f>
        <v>0</v>
      </c>
      <c r="BI432" s="166">
        <f t="shared" ref="BI432:BI437" si="30">IF(O432="nulová",K432,0)</f>
        <v>0</v>
      </c>
      <c r="BJ432" s="16" t="s">
        <v>137</v>
      </c>
      <c r="BK432" s="167">
        <f t="shared" ref="BK432:BK437" si="31">ROUND(P432*H432,3)</f>
        <v>0</v>
      </c>
      <c r="BL432" s="16" t="s">
        <v>169</v>
      </c>
      <c r="BM432" s="165" t="s">
        <v>629</v>
      </c>
    </row>
    <row r="433" spans="2:65" s="1" customFormat="1" ht="24.15" customHeight="1">
      <c r="B433" s="31"/>
      <c r="C433" s="154" t="s">
        <v>630</v>
      </c>
      <c r="D433" s="154" t="s">
        <v>165</v>
      </c>
      <c r="E433" s="155" t="s">
        <v>631</v>
      </c>
      <c r="F433" s="156" t="s">
        <v>632</v>
      </c>
      <c r="G433" s="157" t="s">
        <v>195</v>
      </c>
      <c r="H433" s="158">
        <v>123.104</v>
      </c>
      <c r="I433" s="159"/>
      <c r="J433" s="159"/>
      <c r="K433" s="158">
        <f t="shared" si="19"/>
        <v>0</v>
      </c>
      <c r="L433" s="160"/>
      <c r="M433" s="31"/>
      <c r="N433" s="161" t="s">
        <v>1</v>
      </c>
      <c r="O433" s="121" t="s">
        <v>41</v>
      </c>
      <c r="P433" s="162">
        <f t="shared" si="20"/>
        <v>0</v>
      </c>
      <c r="Q433" s="162">
        <f t="shared" si="21"/>
        <v>0</v>
      </c>
      <c r="R433" s="162">
        <f t="shared" si="22"/>
        <v>0</v>
      </c>
      <c r="T433" s="163">
        <f t="shared" si="23"/>
        <v>0</v>
      </c>
      <c r="U433" s="163">
        <v>0</v>
      </c>
      <c r="V433" s="163">
        <f t="shared" si="24"/>
        <v>0</v>
      </c>
      <c r="W433" s="163">
        <v>0</v>
      </c>
      <c r="X433" s="164">
        <f t="shared" si="25"/>
        <v>0</v>
      </c>
      <c r="AR433" s="165" t="s">
        <v>169</v>
      </c>
      <c r="AT433" s="165" t="s">
        <v>165</v>
      </c>
      <c r="AU433" s="165" t="s">
        <v>137</v>
      </c>
      <c r="AY433" s="16" t="s">
        <v>163</v>
      </c>
      <c r="BE433" s="166">
        <f t="shared" si="26"/>
        <v>0</v>
      </c>
      <c r="BF433" s="166">
        <f t="shared" si="27"/>
        <v>0</v>
      </c>
      <c r="BG433" s="166">
        <f t="shared" si="28"/>
        <v>0</v>
      </c>
      <c r="BH433" s="166">
        <f t="shared" si="29"/>
        <v>0</v>
      </c>
      <c r="BI433" s="166">
        <f t="shared" si="30"/>
        <v>0</v>
      </c>
      <c r="BJ433" s="16" t="s">
        <v>137</v>
      </c>
      <c r="BK433" s="167">
        <f t="shared" si="31"/>
        <v>0</v>
      </c>
      <c r="BL433" s="16" t="s">
        <v>169</v>
      </c>
      <c r="BM433" s="165" t="s">
        <v>633</v>
      </c>
    </row>
    <row r="434" spans="2:65" s="1" customFormat="1" ht="16.5" customHeight="1">
      <c r="B434" s="31"/>
      <c r="C434" s="154" t="s">
        <v>395</v>
      </c>
      <c r="D434" s="154" t="s">
        <v>165</v>
      </c>
      <c r="E434" s="155" t="s">
        <v>634</v>
      </c>
      <c r="F434" s="156" t="s">
        <v>635</v>
      </c>
      <c r="G434" s="157" t="s">
        <v>234</v>
      </c>
      <c r="H434" s="158">
        <v>1</v>
      </c>
      <c r="I434" s="159"/>
      <c r="J434" s="159"/>
      <c r="K434" s="158">
        <f t="shared" si="19"/>
        <v>0</v>
      </c>
      <c r="L434" s="160"/>
      <c r="M434" s="31"/>
      <c r="N434" s="161" t="s">
        <v>1</v>
      </c>
      <c r="O434" s="121" t="s">
        <v>41</v>
      </c>
      <c r="P434" s="162">
        <f t="shared" si="20"/>
        <v>0</v>
      </c>
      <c r="Q434" s="162">
        <f t="shared" si="21"/>
        <v>0</v>
      </c>
      <c r="R434" s="162">
        <f t="shared" si="22"/>
        <v>0</v>
      </c>
      <c r="T434" s="163">
        <f t="shared" si="23"/>
        <v>0</v>
      </c>
      <c r="U434" s="163">
        <v>0</v>
      </c>
      <c r="V434" s="163">
        <f t="shared" si="24"/>
        <v>0</v>
      </c>
      <c r="W434" s="163">
        <v>0</v>
      </c>
      <c r="X434" s="164">
        <f t="shared" si="25"/>
        <v>0</v>
      </c>
      <c r="AR434" s="165" t="s">
        <v>169</v>
      </c>
      <c r="AT434" s="165" t="s">
        <v>165</v>
      </c>
      <c r="AU434" s="165" t="s">
        <v>137</v>
      </c>
      <c r="AY434" s="16" t="s">
        <v>163</v>
      </c>
      <c r="BE434" s="166">
        <f t="shared" si="26"/>
        <v>0</v>
      </c>
      <c r="BF434" s="166">
        <f t="shared" si="27"/>
        <v>0</v>
      </c>
      <c r="BG434" s="166">
        <f t="shared" si="28"/>
        <v>0</v>
      </c>
      <c r="BH434" s="166">
        <f t="shared" si="29"/>
        <v>0</v>
      </c>
      <c r="BI434" s="166">
        <f t="shared" si="30"/>
        <v>0</v>
      </c>
      <c r="BJ434" s="16" t="s">
        <v>137</v>
      </c>
      <c r="BK434" s="167">
        <f t="shared" si="31"/>
        <v>0</v>
      </c>
      <c r="BL434" s="16" t="s">
        <v>169</v>
      </c>
      <c r="BM434" s="165" t="s">
        <v>636</v>
      </c>
    </row>
    <row r="435" spans="2:65" s="1" customFormat="1" ht="21.75" customHeight="1">
      <c r="B435" s="31"/>
      <c r="C435" s="154" t="s">
        <v>637</v>
      </c>
      <c r="D435" s="154" t="s">
        <v>165</v>
      </c>
      <c r="E435" s="155" t="s">
        <v>638</v>
      </c>
      <c r="F435" s="156" t="s">
        <v>639</v>
      </c>
      <c r="G435" s="157" t="s">
        <v>520</v>
      </c>
      <c r="H435" s="158">
        <v>5</v>
      </c>
      <c r="I435" s="159"/>
      <c r="J435" s="159"/>
      <c r="K435" s="158">
        <f t="shared" si="19"/>
        <v>0</v>
      </c>
      <c r="L435" s="160"/>
      <c r="M435" s="31"/>
      <c r="N435" s="161" t="s">
        <v>1</v>
      </c>
      <c r="O435" s="121" t="s">
        <v>41</v>
      </c>
      <c r="P435" s="162">
        <f t="shared" si="20"/>
        <v>0</v>
      </c>
      <c r="Q435" s="162">
        <f t="shared" si="21"/>
        <v>0</v>
      </c>
      <c r="R435" s="162">
        <f t="shared" si="22"/>
        <v>0</v>
      </c>
      <c r="T435" s="163">
        <f t="shared" si="23"/>
        <v>0</v>
      </c>
      <c r="U435" s="163">
        <v>0</v>
      </c>
      <c r="V435" s="163">
        <f t="shared" si="24"/>
        <v>0</v>
      </c>
      <c r="W435" s="163">
        <v>0</v>
      </c>
      <c r="X435" s="164">
        <f t="shared" si="25"/>
        <v>0</v>
      </c>
      <c r="AR435" s="165" t="s">
        <v>169</v>
      </c>
      <c r="AT435" s="165" t="s">
        <v>165</v>
      </c>
      <c r="AU435" s="165" t="s">
        <v>137</v>
      </c>
      <c r="AY435" s="16" t="s">
        <v>163</v>
      </c>
      <c r="BE435" s="166">
        <f t="shared" si="26"/>
        <v>0</v>
      </c>
      <c r="BF435" s="166">
        <f t="shared" si="27"/>
        <v>0</v>
      </c>
      <c r="BG435" s="166">
        <f t="shared" si="28"/>
        <v>0</v>
      </c>
      <c r="BH435" s="166">
        <f t="shared" si="29"/>
        <v>0</v>
      </c>
      <c r="BI435" s="166">
        <f t="shared" si="30"/>
        <v>0</v>
      </c>
      <c r="BJ435" s="16" t="s">
        <v>137</v>
      </c>
      <c r="BK435" s="167">
        <f t="shared" si="31"/>
        <v>0</v>
      </c>
      <c r="BL435" s="16" t="s">
        <v>169</v>
      </c>
      <c r="BM435" s="165" t="s">
        <v>640</v>
      </c>
    </row>
    <row r="436" spans="2:65" s="1" customFormat="1" ht="21.75" customHeight="1">
      <c r="B436" s="31"/>
      <c r="C436" s="154" t="s">
        <v>407</v>
      </c>
      <c r="D436" s="154" t="s">
        <v>165</v>
      </c>
      <c r="E436" s="155" t="s">
        <v>641</v>
      </c>
      <c r="F436" s="156" t="s">
        <v>642</v>
      </c>
      <c r="G436" s="157" t="s">
        <v>195</v>
      </c>
      <c r="H436" s="158">
        <v>123.104</v>
      </c>
      <c r="I436" s="159"/>
      <c r="J436" s="159"/>
      <c r="K436" s="158">
        <f t="shared" si="19"/>
        <v>0</v>
      </c>
      <c r="L436" s="160"/>
      <c r="M436" s="31"/>
      <c r="N436" s="161" t="s">
        <v>1</v>
      </c>
      <c r="O436" s="121" t="s">
        <v>41</v>
      </c>
      <c r="P436" s="162">
        <f t="shared" si="20"/>
        <v>0</v>
      </c>
      <c r="Q436" s="162">
        <f t="shared" si="21"/>
        <v>0</v>
      </c>
      <c r="R436" s="162">
        <f t="shared" si="22"/>
        <v>0</v>
      </c>
      <c r="T436" s="163">
        <f t="shared" si="23"/>
        <v>0</v>
      </c>
      <c r="U436" s="163">
        <v>0</v>
      </c>
      <c r="V436" s="163">
        <f t="shared" si="24"/>
        <v>0</v>
      </c>
      <c r="W436" s="163">
        <v>0</v>
      </c>
      <c r="X436" s="164">
        <f t="shared" si="25"/>
        <v>0</v>
      </c>
      <c r="AR436" s="165" t="s">
        <v>169</v>
      </c>
      <c r="AT436" s="165" t="s">
        <v>165</v>
      </c>
      <c r="AU436" s="165" t="s">
        <v>137</v>
      </c>
      <c r="AY436" s="16" t="s">
        <v>163</v>
      </c>
      <c r="BE436" s="166">
        <f t="shared" si="26"/>
        <v>0</v>
      </c>
      <c r="BF436" s="166">
        <f t="shared" si="27"/>
        <v>0</v>
      </c>
      <c r="BG436" s="166">
        <f t="shared" si="28"/>
        <v>0</v>
      </c>
      <c r="BH436" s="166">
        <f t="shared" si="29"/>
        <v>0</v>
      </c>
      <c r="BI436" s="166">
        <f t="shared" si="30"/>
        <v>0</v>
      </c>
      <c r="BJ436" s="16" t="s">
        <v>137</v>
      </c>
      <c r="BK436" s="167">
        <f t="shared" si="31"/>
        <v>0</v>
      </c>
      <c r="BL436" s="16" t="s">
        <v>169</v>
      </c>
      <c r="BM436" s="165" t="s">
        <v>643</v>
      </c>
    </row>
    <row r="437" spans="2:65" s="1" customFormat="1" ht="24.15" customHeight="1">
      <c r="B437" s="31"/>
      <c r="C437" s="154" t="s">
        <v>644</v>
      </c>
      <c r="D437" s="154" t="s">
        <v>165</v>
      </c>
      <c r="E437" s="155" t="s">
        <v>645</v>
      </c>
      <c r="F437" s="156" t="s">
        <v>646</v>
      </c>
      <c r="G437" s="157" t="s">
        <v>195</v>
      </c>
      <c r="H437" s="158">
        <v>3693.12</v>
      </c>
      <c r="I437" s="159"/>
      <c r="J437" s="159"/>
      <c r="K437" s="158">
        <f t="shared" si="19"/>
        <v>0</v>
      </c>
      <c r="L437" s="160"/>
      <c r="M437" s="31"/>
      <c r="N437" s="161" t="s">
        <v>1</v>
      </c>
      <c r="O437" s="121" t="s">
        <v>41</v>
      </c>
      <c r="P437" s="162">
        <f t="shared" si="20"/>
        <v>0</v>
      </c>
      <c r="Q437" s="162">
        <f t="shared" si="21"/>
        <v>0</v>
      </c>
      <c r="R437" s="162">
        <f t="shared" si="22"/>
        <v>0</v>
      </c>
      <c r="T437" s="163">
        <f t="shared" si="23"/>
        <v>0</v>
      </c>
      <c r="U437" s="163">
        <v>0</v>
      </c>
      <c r="V437" s="163">
        <f t="shared" si="24"/>
        <v>0</v>
      </c>
      <c r="W437" s="163">
        <v>0</v>
      </c>
      <c r="X437" s="164">
        <f t="shared" si="25"/>
        <v>0</v>
      </c>
      <c r="AR437" s="165" t="s">
        <v>169</v>
      </c>
      <c r="AT437" s="165" t="s">
        <v>165</v>
      </c>
      <c r="AU437" s="165" t="s">
        <v>137</v>
      </c>
      <c r="AY437" s="16" t="s">
        <v>163</v>
      </c>
      <c r="BE437" s="166">
        <f t="shared" si="26"/>
        <v>0</v>
      </c>
      <c r="BF437" s="166">
        <f t="shared" si="27"/>
        <v>0</v>
      </c>
      <c r="BG437" s="166">
        <f t="shared" si="28"/>
        <v>0</v>
      </c>
      <c r="BH437" s="166">
        <f t="shared" si="29"/>
        <v>0</v>
      </c>
      <c r="BI437" s="166">
        <f t="shared" si="30"/>
        <v>0</v>
      </c>
      <c r="BJ437" s="16" t="s">
        <v>137</v>
      </c>
      <c r="BK437" s="167">
        <f t="shared" si="31"/>
        <v>0</v>
      </c>
      <c r="BL437" s="16" t="s">
        <v>169</v>
      </c>
      <c r="BM437" s="165" t="s">
        <v>647</v>
      </c>
    </row>
    <row r="438" spans="2:65" s="12" customFormat="1" ht="10.199999999999999">
      <c r="B438" s="168"/>
      <c r="D438" s="169" t="s">
        <v>170</v>
      </c>
      <c r="E438" s="170" t="s">
        <v>1</v>
      </c>
      <c r="F438" s="171" t="s">
        <v>648</v>
      </c>
      <c r="H438" s="172">
        <v>3693.12</v>
      </c>
      <c r="I438" s="173"/>
      <c r="J438" s="173"/>
      <c r="M438" s="168"/>
      <c r="N438" s="174"/>
      <c r="X438" s="175"/>
      <c r="AT438" s="170" t="s">
        <v>170</v>
      </c>
      <c r="AU438" s="170" t="s">
        <v>137</v>
      </c>
      <c r="AV438" s="12" t="s">
        <v>137</v>
      </c>
      <c r="AW438" s="12" t="s">
        <v>5</v>
      </c>
      <c r="AX438" s="12" t="s">
        <v>77</v>
      </c>
      <c r="AY438" s="170" t="s">
        <v>163</v>
      </c>
    </row>
    <row r="439" spans="2:65" s="13" customFormat="1" ht="10.199999999999999">
      <c r="B439" s="176"/>
      <c r="D439" s="169" t="s">
        <v>170</v>
      </c>
      <c r="E439" s="177" t="s">
        <v>1</v>
      </c>
      <c r="F439" s="178" t="s">
        <v>173</v>
      </c>
      <c r="H439" s="179">
        <v>3693.12</v>
      </c>
      <c r="I439" s="180"/>
      <c r="J439" s="180"/>
      <c r="M439" s="176"/>
      <c r="N439" s="181"/>
      <c r="X439" s="182"/>
      <c r="AT439" s="177" t="s">
        <v>170</v>
      </c>
      <c r="AU439" s="177" t="s">
        <v>137</v>
      </c>
      <c r="AV439" s="13" t="s">
        <v>169</v>
      </c>
      <c r="AW439" s="13" t="s">
        <v>5</v>
      </c>
      <c r="AX439" s="13" t="s">
        <v>85</v>
      </c>
      <c r="AY439" s="177" t="s">
        <v>163</v>
      </c>
    </row>
    <row r="440" spans="2:65" s="1" customFormat="1" ht="24.15" customHeight="1">
      <c r="B440" s="31"/>
      <c r="C440" s="154" t="s">
        <v>410</v>
      </c>
      <c r="D440" s="154" t="s">
        <v>165</v>
      </c>
      <c r="E440" s="155" t="s">
        <v>649</v>
      </c>
      <c r="F440" s="156" t="s">
        <v>650</v>
      </c>
      <c r="G440" s="157" t="s">
        <v>195</v>
      </c>
      <c r="H440" s="158">
        <v>123.104</v>
      </c>
      <c r="I440" s="159"/>
      <c r="J440" s="159"/>
      <c r="K440" s="158">
        <f>ROUND(P440*H440,3)</f>
        <v>0</v>
      </c>
      <c r="L440" s="160"/>
      <c r="M440" s="31"/>
      <c r="N440" s="161" t="s">
        <v>1</v>
      </c>
      <c r="O440" s="121" t="s">
        <v>41</v>
      </c>
      <c r="P440" s="162">
        <f>I440+J440</f>
        <v>0</v>
      </c>
      <c r="Q440" s="162">
        <f>ROUND(I440*H440,3)</f>
        <v>0</v>
      </c>
      <c r="R440" s="162">
        <f>ROUND(J440*H440,3)</f>
        <v>0</v>
      </c>
      <c r="T440" s="163">
        <f>S440*H440</f>
        <v>0</v>
      </c>
      <c r="U440" s="163">
        <v>0</v>
      </c>
      <c r="V440" s="163">
        <f>U440*H440</f>
        <v>0</v>
      </c>
      <c r="W440" s="163">
        <v>0</v>
      </c>
      <c r="X440" s="164">
        <f>W440*H440</f>
        <v>0</v>
      </c>
      <c r="AR440" s="165" t="s">
        <v>169</v>
      </c>
      <c r="AT440" s="165" t="s">
        <v>165</v>
      </c>
      <c r="AU440" s="165" t="s">
        <v>137</v>
      </c>
      <c r="AY440" s="16" t="s">
        <v>163</v>
      </c>
      <c r="BE440" s="166">
        <f>IF(O440="základná",K440,0)</f>
        <v>0</v>
      </c>
      <c r="BF440" s="166">
        <f>IF(O440="znížená",K440,0)</f>
        <v>0</v>
      </c>
      <c r="BG440" s="166">
        <f>IF(O440="zákl. prenesená",K440,0)</f>
        <v>0</v>
      </c>
      <c r="BH440" s="166">
        <f>IF(O440="zníž. prenesená",K440,0)</f>
        <v>0</v>
      </c>
      <c r="BI440" s="166">
        <f>IF(O440="nulová",K440,0)</f>
        <v>0</v>
      </c>
      <c r="BJ440" s="16" t="s">
        <v>137</v>
      </c>
      <c r="BK440" s="167">
        <f>ROUND(P440*H440,3)</f>
        <v>0</v>
      </c>
      <c r="BL440" s="16" t="s">
        <v>169</v>
      </c>
      <c r="BM440" s="165" t="s">
        <v>651</v>
      </c>
    </row>
    <row r="441" spans="2:65" s="1" customFormat="1" ht="24.15" customHeight="1">
      <c r="B441" s="31"/>
      <c r="C441" s="154" t="s">
        <v>652</v>
      </c>
      <c r="D441" s="154" t="s">
        <v>165</v>
      </c>
      <c r="E441" s="155" t="s">
        <v>653</v>
      </c>
      <c r="F441" s="156" t="s">
        <v>654</v>
      </c>
      <c r="G441" s="157" t="s">
        <v>195</v>
      </c>
      <c r="H441" s="158">
        <v>123.104</v>
      </c>
      <c r="I441" s="159"/>
      <c r="J441" s="159"/>
      <c r="K441" s="158">
        <f>ROUND(P441*H441,3)</f>
        <v>0</v>
      </c>
      <c r="L441" s="160"/>
      <c r="M441" s="31"/>
      <c r="N441" s="161" t="s">
        <v>1</v>
      </c>
      <c r="O441" s="121" t="s">
        <v>41</v>
      </c>
      <c r="P441" s="162">
        <f>I441+J441</f>
        <v>0</v>
      </c>
      <c r="Q441" s="162">
        <f>ROUND(I441*H441,3)</f>
        <v>0</v>
      </c>
      <c r="R441" s="162">
        <f>ROUND(J441*H441,3)</f>
        <v>0</v>
      </c>
      <c r="T441" s="163">
        <f>S441*H441</f>
        <v>0</v>
      </c>
      <c r="U441" s="163">
        <v>0</v>
      </c>
      <c r="V441" s="163">
        <f>U441*H441</f>
        <v>0</v>
      </c>
      <c r="W441" s="163">
        <v>0</v>
      </c>
      <c r="X441" s="164">
        <f>W441*H441</f>
        <v>0</v>
      </c>
      <c r="AR441" s="165" t="s">
        <v>169</v>
      </c>
      <c r="AT441" s="165" t="s">
        <v>165</v>
      </c>
      <c r="AU441" s="165" t="s">
        <v>137</v>
      </c>
      <c r="AY441" s="16" t="s">
        <v>163</v>
      </c>
      <c r="BE441" s="166">
        <f>IF(O441="základná",K441,0)</f>
        <v>0</v>
      </c>
      <c r="BF441" s="166">
        <f>IF(O441="znížená",K441,0)</f>
        <v>0</v>
      </c>
      <c r="BG441" s="166">
        <f>IF(O441="zákl. prenesená",K441,0)</f>
        <v>0</v>
      </c>
      <c r="BH441" s="166">
        <f>IF(O441="zníž. prenesená",K441,0)</f>
        <v>0</v>
      </c>
      <c r="BI441" s="166">
        <f>IF(O441="nulová",K441,0)</f>
        <v>0</v>
      </c>
      <c r="BJ441" s="16" t="s">
        <v>137</v>
      </c>
      <c r="BK441" s="167">
        <f>ROUND(P441*H441,3)</f>
        <v>0</v>
      </c>
      <c r="BL441" s="16" t="s">
        <v>169</v>
      </c>
      <c r="BM441" s="165" t="s">
        <v>655</v>
      </c>
    </row>
    <row r="442" spans="2:65" s="1" customFormat="1" ht="33" customHeight="1">
      <c r="B442" s="31"/>
      <c r="C442" s="154" t="s">
        <v>416</v>
      </c>
      <c r="D442" s="154" t="s">
        <v>165</v>
      </c>
      <c r="E442" s="155" t="s">
        <v>656</v>
      </c>
      <c r="F442" s="156" t="s">
        <v>657</v>
      </c>
      <c r="G442" s="157" t="s">
        <v>195</v>
      </c>
      <c r="H442" s="158">
        <v>123.104</v>
      </c>
      <c r="I442" s="159"/>
      <c r="J442" s="159"/>
      <c r="K442" s="158">
        <f>ROUND(P442*H442,3)</f>
        <v>0</v>
      </c>
      <c r="L442" s="160"/>
      <c r="M442" s="31"/>
      <c r="N442" s="161" t="s">
        <v>1</v>
      </c>
      <c r="O442" s="121" t="s">
        <v>41</v>
      </c>
      <c r="P442" s="162">
        <f>I442+J442</f>
        <v>0</v>
      </c>
      <c r="Q442" s="162">
        <f>ROUND(I442*H442,3)</f>
        <v>0</v>
      </c>
      <c r="R442" s="162">
        <f>ROUND(J442*H442,3)</f>
        <v>0</v>
      </c>
      <c r="T442" s="163">
        <f>S442*H442</f>
        <v>0</v>
      </c>
      <c r="U442" s="163">
        <v>0</v>
      </c>
      <c r="V442" s="163">
        <f>U442*H442</f>
        <v>0</v>
      </c>
      <c r="W442" s="163">
        <v>0</v>
      </c>
      <c r="X442" s="164">
        <f>W442*H442</f>
        <v>0</v>
      </c>
      <c r="AR442" s="165" t="s">
        <v>169</v>
      </c>
      <c r="AT442" s="165" t="s">
        <v>165</v>
      </c>
      <c r="AU442" s="165" t="s">
        <v>137</v>
      </c>
      <c r="AY442" s="16" t="s">
        <v>163</v>
      </c>
      <c r="BE442" s="166">
        <f>IF(O442="základná",K442,0)</f>
        <v>0</v>
      </c>
      <c r="BF442" s="166">
        <f>IF(O442="znížená",K442,0)</f>
        <v>0</v>
      </c>
      <c r="BG442" s="166">
        <f>IF(O442="zákl. prenesená",K442,0)</f>
        <v>0</v>
      </c>
      <c r="BH442" s="166">
        <f>IF(O442="zníž. prenesená",K442,0)</f>
        <v>0</v>
      </c>
      <c r="BI442" s="166">
        <f>IF(O442="nulová",K442,0)</f>
        <v>0</v>
      </c>
      <c r="BJ442" s="16" t="s">
        <v>137</v>
      </c>
      <c r="BK442" s="167">
        <f>ROUND(P442*H442,3)</f>
        <v>0</v>
      </c>
      <c r="BL442" s="16" t="s">
        <v>169</v>
      </c>
      <c r="BM442" s="165" t="s">
        <v>658</v>
      </c>
    </row>
    <row r="443" spans="2:65" s="1" customFormat="1" ht="16.5" customHeight="1">
      <c r="B443" s="31"/>
      <c r="C443" s="154" t="s">
        <v>659</v>
      </c>
      <c r="D443" s="154" t="s">
        <v>165</v>
      </c>
      <c r="E443" s="155" t="s">
        <v>660</v>
      </c>
      <c r="F443" s="156" t="s">
        <v>661</v>
      </c>
      <c r="G443" s="157" t="s">
        <v>234</v>
      </c>
      <c r="H443" s="158">
        <v>2</v>
      </c>
      <c r="I443" s="159"/>
      <c r="J443" s="159"/>
      <c r="K443" s="158">
        <f>ROUND(P443*H443,3)</f>
        <v>0</v>
      </c>
      <c r="L443" s="160"/>
      <c r="M443" s="31"/>
      <c r="N443" s="161" t="s">
        <v>1</v>
      </c>
      <c r="O443" s="121" t="s">
        <v>41</v>
      </c>
      <c r="P443" s="162">
        <f>I443+J443</f>
        <v>0</v>
      </c>
      <c r="Q443" s="162">
        <f>ROUND(I443*H443,3)</f>
        <v>0</v>
      </c>
      <c r="R443" s="162">
        <f>ROUND(J443*H443,3)</f>
        <v>0</v>
      </c>
      <c r="T443" s="163">
        <f>S443*H443</f>
        <v>0</v>
      </c>
      <c r="U443" s="163">
        <v>0</v>
      </c>
      <c r="V443" s="163">
        <f>U443*H443</f>
        <v>0</v>
      </c>
      <c r="W443" s="163">
        <v>0</v>
      </c>
      <c r="X443" s="164">
        <f>W443*H443</f>
        <v>0</v>
      </c>
      <c r="AR443" s="165" t="s">
        <v>169</v>
      </c>
      <c r="AT443" s="165" t="s">
        <v>165</v>
      </c>
      <c r="AU443" s="165" t="s">
        <v>137</v>
      </c>
      <c r="AY443" s="16" t="s">
        <v>163</v>
      </c>
      <c r="BE443" s="166">
        <f>IF(O443="základná",K443,0)</f>
        <v>0</v>
      </c>
      <c r="BF443" s="166">
        <f>IF(O443="znížená",K443,0)</f>
        <v>0</v>
      </c>
      <c r="BG443" s="166">
        <f>IF(O443="zákl. prenesená",K443,0)</f>
        <v>0</v>
      </c>
      <c r="BH443" s="166">
        <f>IF(O443="zníž. prenesená",K443,0)</f>
        <v>0</v>
      </c>
      <c r="BI443" s="166">
        <f>IF(O443="nulová",K443,0)</f>
        <v>0</v>
      </c>
      <c r="BJ443" s="16" t="s">
        <v>137</v>
      </c>
      <c r="BK443" s="167">
        <f>ROUND(P443*H443,3)</f>
        <v>0</v>
      </c>
      <c r="BL443" s="16" t="s">
        <v>169</v>
      </c>
      <c r="BM443" s="165" t="s">
        <v>662</v>
      </c>
    </row>
    <row r="444" spans="2:65" s="11" customFormat="1" ht="22.8" customHeight="1">
      <c r="B444" s="141"/>
      <c r="D444" s="142" t="s">
        <v>76</v>
      </c>
      <c r="E444" s="152" t="s">
        <v>659</v>
      </c>
      <c r="F444" s="152" t="s">
        <v>663</v>
      </c>
      <c r="I444" s="144"/>
      <c r="J444" s="144"/>
      <c r="K444" s="153">
        <f>BK444</f>
        <v>0</v>
      </c>
      <c r="M444" s="141"/>
      <c r="N444" s="146"/>
      <c r="Q444" s="147">
        <f>Q445</f>
        <v>0</v>
      </c>
      <c r="R444" s="147">
        <f>R445</f>
        <v>0</v>
      </c>
      <c r="T444" s="148">
        <f>T445</f>
        <v>0</v>
      </c>
      <c r="V444" s="148">
        <f>V445</f>
        <v>0</v>
      </c>
      <c r="X444" s="149">
        <f>X445</f>
        <v>0</v>
      </c>
      <c r="AR444" s="142" t="s">
        <v>85</v>
      </c>
      <c r="AT444" s="150" t="s">
        <v>76</v>
      </c>
      <c r="AU444" s="150" t="s">
        <v>85</v>
      </c>
      <c r="AY444" s="142" t="s">
        <v>163</v>
      </c>
      <c r="BK444" s="151">
        <f>BK445</f>
        <v>0</v>
      </c>
    </row>
    <row r="445" spans="2:65" s="1" customFormat="1" ht="62.7" customHeight="1">
      <c r="B445" s="31"/>
      <c r="C445" s="154" t="s">
        <v>420</v>
      </c>
      <c r="D445" s="154" t="s">
        <v>165</v>
      </c>
      <c r="E445" s="155" t="s">
        <v>664</v>
      </c>
      <c r="F445" s="156" t="s">
        <v>665</v>
      </c>
      <c r="G445" s="157" t="s">
        <v>195</v>
      </c>
      <c r="H445" s="158">
        <v>225.03399999999999</v>
      </c>
      <c r="I445" s="159"/>
      <c r="J445" s="159"/>
      <c r="K445" s="158">
        <f>ROUND(P445*H445,3)</f>
        <v>0</v>
      </c>
      <c r="L445" s="160"/>
      <c r="M445" s="31"/>
      <c r="N445" s="161" t="s">
        <v>1</v>
      </c>
      <c r="O445" s="121" t="s">
        <v>41</v>
      </c>
      <c r="P445" s="162">
        <f>I445+J445</f>
        <v>0</v>
      </c>
      <c r="Q445" s="162">
        <f>ROUND(I445*H445,3)</f>
        <v>0</v>
      </c>
      <c r="R445" s="162">
        <f>ROUND(J445*H445,3)</f>
        <v>0</v>
      </c>
      <c r="T445" s="163">
        <f>S445*H445</f>
        <v>0</v>
      </c>
      <c r="U445" s="163">
        <v>0</v>
      </c>
      <c r="V445" s="163">
        <f>U445*H445</f>
        <v>0</v>
      </c>
      <c r="W445" s="163">
        <v>0</v>
      </c>
      <c r="X445" s="164">
        <f>W445*H445</f>
        <v>0</v>
      </c>
      <c r="AR445" s="165" t="s">
        <v>169</v>
      </c>
      <c r="AT445" s="165" t="s">
        <v>165</v>
      </c>
      <c r="AU445" s="165" t="s">
        <v>137</v>
      </c>
      <c r="AY445" s="16" t="s">
        <v>163</v>
      </c>
      <c r="BE445" s="166">
        <f>IF(O445="základná",K445,0)</f>
        <v>0</v>
      </c>
      <c r="BF445" s="166">
        <f>IF(O445="znížená",K445,0)</f>
        <v>0</v>
      </c>
      <c r="BG445" s="166">
        <f>IF(O445="zákl. prenesená",K445,0)</f>
        <v>0</v>
      </c>
      <c r="BH445" s="166">
        <f>IF(O445="zníž. prenesená",K445,0)</f>
        <v>0</v>
      </c>
      <c r="BI445" s="166">
        <f>IF(O445="nulová",K445,0)</f>
        <v>0</v>
      </c>
      <c r="BJ445" s="16" t="s">
        <v>137</v>
      </c>
      <c r="BK445" s="167">
        <f>ROUND(P445*H445,3)</f>
        <v>0</v>
      </c>
      <c r="BL445" s="16" t="s">
        <v>169</v>
      </c>
      <c r="BM445" s="165" t="s">
        <v>666</v>
      </c>
    </row>
    <row r="446" spans="2:65" s="11" customFormat="1" ht="25.95" customHeight="1">
      <c r="B446" s="141"/>
      <c r="D446" s="142" t="s">
        <v>76</v>
      </c>
      <c r="E446" s="143" t="s">
        <v>667</v>
      </c>
      <c r="F446" s="143" t="s">
        <v>668</v>
      </c>
      <c r="I446" s="144"/>
      <c r="J446" s="144"/>
      <c r="K446" s="145">
        <f>BK446</f>
        <v>0</v>
      </c>
      <c r="M446" s="141"/>
      <c r="N446" s="146"/>
      <c r="Q446" s="147">
        <f>Q447+Q476+Q483+Q503+Q508+Q537+Q565+Q602+Q620+Q641+Q663+Q673</f>
        <v>0</v>
      </c>
      <c r="R446" s="147">
        <f>R447+R476+R483+R503+R508+R537+R565+R602+R620+R641+R663+R673</f>
        <v>0</v>
      </c>
      <c r="T446" s="148">
        <f>T447+T476+T483+T503+T508+T537+T565+T602+T620+T641+T663+T673</f>
        <v>0</v>
      </c>
      <c r="V446" s="148">
        <f>V447+V476+V483+V503+V508+V537+V565+V602+V620+V641+V663+V673</f>
        <v>0.23705310000000002</v>
      </c>
      <c r="X446" s="149">
        <f>X447+X476+X483+X503+X508+X537+X565+X602+X620+X641+X663+X673</f>
        <v>1.8877499999999998</v>
      </c>
      <c r="AR446" s="142" t="s">
        <v>137</v>
      </c>
      <c r="AT446" s="150" t="s">
        <v>76</v>
      </c>
      <c r="AU446" s="150" t="s">
        <v>77</v>
      </c>
      <c r="AY446" s="142" t="s">
        <v>163</v>
      </c>
      <c r="BK446" s="151">
        <f>BK447+BK476+BK483+BK503+BK508+BK537+BK565+BK602+BK620+BK641+BK663+BK673</f>
        <v>0</v>
      </c>
    </row>
    <row r="447" spans="2:65" s="11" customFormat="1" ht="22.8" customHeight="1">
      <c r="B447" s="141"/>
      <c r="D447" s="142" t="s">
        <v>76</v>
      </c>
      <c r="E447" s="152" t="s">
        <v>669</v>
      </c>
      <c r="F447" s="152" t="s">
        <v>670</v>
      </c>
      <c r="I447" s="144"/>
      <c r="J447" s="144"/>
      <c r="K447" s="153">
        <f>BK447</f>
        <v>0</v>
      </c>
      <c r="M447" s="141"/>
      <c r="N447" s="146"/>
      <c r="Q447" s="147">
        <f>SUM(Q448:Q475)</f>
        <v>0</v>
      </c>
      <c r="R447" s="147">
        <f>SUM(R448:R475)</f>
        <v>0</v>
      </c>
      <c r="T447" s="148">
        <f>SUM(T448:T475)</f>
        <v>0</v>
      </c>
      <c r="V447" s="148">
        <f>SUM(V448:V475)</f>
        <v>0</v>
      </c>
      <c r="X447" s="149">
        <f>SUM(X448:X475)</f>
        <v>0</v>
      </c>
      <c r="AR447" s="142" t="s">
        <v>137</v>
      </c>
      <c r="AT447" s="150" t="s">
        <v>76</v>
      </c>
      <c r="AU447" s="150" t="s">
        <v>85</v>
      </c>
      <c r="AY447" s="142" t="s">
        <v>163</v>
      </c>
      <c r="BK447" s="151">
        <f>SUM(BK448:BK475)</f>
        <v>0</v>
      </c>
    </row>
    <row r="448" spans="2:65" s="1" customFormat="1" ht="24.15" customHeight="1">
      <c r="B448" s="31"/>
      <c r="C448" s="154" t="s">
        <v>671</v>
      </c>
      <c r="D448" s="154" t="s">
        <v>165</v>
      </c>
      <c r="E448" s="155" t="s">
        <v>672</v>
      </c>
      <c r="F448" s="156" t="s">
        <v>673</v>
      </c>
      <c r="G448" s="157" t="s">
        <v>213</v>
      </c>
      <c r="H448" s="158">
        <v>55.16</v>
      </c>
      <c r="I448" s="159"/>
      <c r="J448" s="159"/>
      <c r="K448" s="158">
        <f>ROUND(P448*H448,3)</f>
        <v>0</v>
      </c>
      <c r="L448" s="160"/>
      <c r="M448" s="31"/>
      <c r="N448" s="161" t="s">
        <v>1</v>
      </c>
      <c r="O448" s="121" t="s">
        <v>41</v>
      </c>
      <c r="P448" s="162">
        <f>I448+J448</f>
        <v>0</v>
      </c>
      <c r="Q448" s="162">
        <f>ROUND(I448*H448,3)</f>
        <v>0</v>
      </c>
      <c r="R448" s="162">
        <f>ROUND(J448*H448,3)</f>
        <v>0</v>
      </c>
      <c r="T448" s="163">
        <f>S448*H448</f>
        <v>0</v>
      </c>
      <c r="U448" s="163">
        <v>0</v>
      </c>
      <c r="V448" s="163">
        <f>U448*H448</f>
        <v>0</v>
      </c>
      <c r="W448" s="163">
        <v>0</v>
      </c>
      <c r="X448" s="164">
        <f>W448*H448</f>
        <v>0</v>
      </c>
      <c r="AR448" s="165" t="s">
        <v>206</v>
      </c>
      <c r="AT448" s="165" t="s">
        <v>165</v>
      </c>
      <c r="AU448" s="165" t="s">
        <v>137</v>
      </c>
      <c r="AY448" s="16" t="s">
        <v>163</v>
      </c>
      <c r="BE448" s="166">
        <f>IF(O448="základná",K448,0)</f>
        <v>0</v>
      </c>
      <c r="BF448" s="166">
        <f>IF(O448="znížená",K448,0)</f>
        <v>0</v>
      </c>
      <c r="BG448" s="166">
        <f>IF(O448="zákl. prenesená",K448,0)</f>
        <v>0</v>
      </c>
      <c r="BH448" s="166">
        <f>IF(O448="zníž. prenesená",K448,0)</f>
        <v>0</v>
      </c>
      <c r="BI448" s="166">
        <f>IF(O448="nulová",K448,0)</f>
        <v>0</v>
      </c>
      <c r="BJ448" s="16" t="s">
        <v>137</v>
      </c>
      <c r="BK448" s="167">
        <f>ROUND(P448*H448,3)</f>
        <v>0</v>
      </c>
      <c r="BL448" s="16" t="s">
        <v>206</v>
      </c>
      <c r="BM448" s="165" t="s">
        <v>674</v>
      </c>
    </row>
    <row r="449" spans="2:65" s="12" customFormat="1" ht="10.199999999999999">
      <c r="B449" s="168"/>
      <c r="D449" s="169" t="s">
        <v>170</v>
      </c>
      <c r="E449" s="170" t="s">
        <v>1</v>
      </c>
      <c r="F449" s="171" t="s">
        <v>675</v>
      </c>
      <c r="H449" s="172">
        <v>55.16</v>
      </c>
      <c r="I449" s="173"/>
      <c r="J449" s="173"/>
      <c r="M449" s="168"/>
      <c r="N449" s="174"/>
      <c r="X449" s="175"/>
      <c r="AT449" s="170" t="s">
        <v>170</v>
      </c>
      <c r="AU449" s="170" t="s">
        <v>137</v>
      </c>
      <c r="AV449" s="12" t="s">
        <v>137</v>
      </c>
      <c r="AW449" s="12" t="s">
        <v>5</v>
      </c>
      <c r="AX449" s="12" t="s">
        <v>77</v>
      </c>
      <c r="AY449" s="170" t="s">
        <v>163</v>
      </c>
    </row>
    <row r="450" spans="2:65" s="13" customFormat="1" ht="10.199999999999999">
      <c r="B450" s="176"/>
      <c r="D450" s="169" t="s">
        <v>170</v>
      </c>
      <c r="E450" s="177" t="s">
        <v>1</v>
      </c>
      <c r="F450" s="178" t="s">
        <v>173</v>
      </c>
      <c r="H450" s="179">
        <v>55.16</v>
      </c>
      <c r="I450" s="180"/>
      <c r="J450" s="180"/>
      <c r="M450" s="176"/>
      <c r="N450" s="181"/>
      <c r="X450" s="182"/>
      <c r="AT450" s="177" t="s">
        <v>170</v>
      </c>
      <c r="AU450" s="177" t="s">
        <v>137</v>
      </c>
      <c r="AV450" s="13" t="s">
        <v>169</v>
      </c>
      <c r="AW450" s="13" t="s">
        <v>5</v>
      </c>
      <c r="AX450" s="13" t="s">
        <v>85</v>
      </c>
      <c r="AY450" s="177" t="s">
        <v>163</v>
      </c>
    </row>
    <row r="451" spans="2:65" s="1" customFormat="1" ht="37.799999999999997" customHeight="1">
      <c r="B451" s="31"/>
      <c r="C451" s="189" t="s">
        <v>426</v>
      </c>
      <c r="D451" s="189" t="s">
        <v>466</v>
      </c>
      <c r="E451" s="190" t="s">
        <v>676</v>
      </c>
      <c r="F451" s="191" t="s">
        <v>677</v>
      </c>
      <c r="G451" s="192" t="s">
        <v>213</v>
      </c>
      <c r="H451" s="193">
        <v>63.433999999999997</v>
      </c>
      <c r="I451" s="194"/>
      <c r="J451" s="195"/>
      <c r="K451" s="193">
        <f>ROUND(P451*H451,3)</f>
        <v>0</v>
      </c>
      <c r="L451" s="195"/>
      <c r="M451" s="196"/>
      <c r="N451" s="197" t="s">
        <v>1</v>
      </c>
      <c r="O451" s="121" t="s">
        <v>41</v>
      </c>
      <c r="P451" s="162">
        <f>I451+J451</f>
        <v>0</v>
      </c>
      <c r="Q451" s="162">
        <f>ROUND(I451*H451,3)</f>
        <v>0</v>
      </c>
      <c r="R451" s="162">
        <f>ROUND(J451*H451,3)</f>
        <v>0</v>
      </c>
      <c r="T451" s="163">
        <f>S451*H451</f>
        <v>0</v>
      </c>
      <c r="U451" s="163">
        <v>0</v>
      </c>
      <c r="V451" s="163">
        <f>U451*H451</f>
        <v>0</v>
      </c>
      <c r="W451" s="163">
        <v>0</v>
      </c>
      <c r="X451" s="164">
        <f>W451*H451</f>
        <v>0</v>
      </c>
      <c r="AR451" s="165" t="s">
        <v>247</v>
      </c>
      <c r="AT451" s="165" t="s">
        <v>466</v>
      </c>
      <c r="AU451" s="165" t="s">
        <v>137</v>
      </c>
      <c r="AY451" s="16" t="s">
        <v>163</v>
      </c>
      <c r="BE451" s="166">
        <f>IF(O451="základná",K451,0)</f>
        <v>0</v>
      </c>
      <c r="BF451" s="166">
        <f>IF(O451="znížená",K451,0)</f>
        <v>0</v>
      </c>
      <c r="BG451" s="166">
        <f>IF(O451="zákl. prenesená",K451,0)</f>
        <v>0</v>
      </c>
      <c r="BH451" s="166">
        <f>IF(O451="zníž. prenesená",K451,0)</f>
        <v>0</v>
      </c>
      <c r="BI451" s="166">
        <f>IF(O451="nulová",K451,0)</f>
        <v>0</v>
      </c>
      <c r="BJ451" s="16" t="s">
        <v>137</v>
      </c>
      <c r="BK451" s="167">
        <f>ROUND(P451*H451,3)</f>
        <v>0</v>
      </c>
      <c r="BL451" s="16" t="s">
        <v>206</v>
      </c>
      <c r="BM451" s="165" t="s">
        <v>678</v>
      </c>
    </row>
    <row r="452" spans="2:65" s="12" customFormat="1" ht="10.199999999999999">
      <c r="B452" s="168"/>
      <c r="D452" s="169" t="s">
        <v>170</v>
      </c>
      <c r="E452" s="170" t="s">
        <v>1</v>
      </c>
      <c r="F452" s="171" t="s">
        <v>679</v>
      </c>
      <c r="H452" s="172">
        <v>63.433999999999997</v>
      </c>
      <c r="I452" s="173"/>
      <c r="J452" s="173"/>
      <c r="M452" s="168"/>
      <c r="N452" s="174"/>
      <c r="X452" s="175"/>
      <c r="AT452" s="170" t="s">
        <v>170</v>
      </c>
      <c r="AU452" s="170" t="s">
        <v>137</v>
      </c>
      <c r="AV452" s="12" t="s">
        <v>137</v>
      </c>
      <c r="AW452" s="12" t="s">
        <v>5</v>
      </c>
      <c r="AX452" s="12" t="s">
        <v>77</v>
      </c>
      <c r="AY452" s="170" t="s">
        <v>163</v>
      </c>
    </row>
    <row r="453" spans="2:65" s="13" customFormat="1" ht="10.199999999999999">
      <c r="B453" s="176"/>
      <c r="D453" s="169" t="s">
        <v>170</v>
      </c>
      <c r="E453" s="177" t="s">
        <v>1</v>
      </c>
      <c r="F453" s="178" t="s">
        <v>173</v>
      </c>
      <c r="H453" s="179">
        <v>63.433999999999997</v>
      </c>
      <c r="I453" s="180"/>
      <c r="J453" s="180"/>
      <c r="M453" s="176"/>
      <c r="N453" s="181"/>
      <c r="X453" s="182"/>
      <c r="AT453" s="177" t="s">
        <v>170</v>
      </c>
      <c r="AU453" s="177" t="s">
        <v>137</v>
      </c>
      <c r="AV453" s="13" t="s">
        <v>169</v>
      </c>
      <c r="AW453" s="13" t="s">
        <v>5</v>
      </c>
      <c r="AX453" s="13" t="s">
        <v>85</v>
      </c>
      <c r="AY453" s="177" t="s">
        <v>163</v>
      </c>
    </row>
    <row r="454" spans="2:65" s="1" customFormat="1" ht="24.15" customHeight="1">
      <c r="B454" s="31"/>
      <c r="C454" s="154" t="s">
        <v>680</v>
      </c>
      <c r="D454" s="154" t="s">
        <v>165</v>
      </c>
      <c r="E454" s="155" t="s">
        <v>681</v>
      </c>
      <c r="F454" s="156" t="s">
        <v>682</v>
      </c>
      <c r="G454" s="157" t="s">
        <v>213</v>
      </c>
      <c r="H454" s="158">
        <v>22.4</v>
      </c>
      <c r="I454" s="159"/>
      <c r="J454" s="159"/>
      <c r="K454" s="158">
        <f>ROUND(P454*H454,3)</f>
        <v>0</v>
      </c>
      <c r="L454" s="160"/>
      <c r="M454" s="31"/>
      <c r="N454" s="161" t="s">
        <v>1</v>
      </c>
      <c r="O454" s="121" t="s">
        <v>41</v>
      </c>
      <c r="P454" s="162">
        <f>I454+J454</f>
        <v>0</v>
      </c>
      <c r="Q454" s="162">
        <f>ROUND(I454*H454,3)</f>
        <v>0</v>
      </c>
      <c r="R454" s="162">
        <f>ROUND(J454*H454,3)</f>
        <v>0</v>
      </c>
      <c r="T454" s="163">
        <f>S454*H454</f>
        <v>0</v>
      </c>
      <c r="U454" s="163">
        <v>0</v>
      </c>
      <c r="V454" s="163">
        <f>U454*H454</f>
        <v>0</v>
      </c>
      <c r="W454" s="163">
        <v>0</v>
      </c>
      <c r="X454" s="164">
        <f>W454*H454</f>
        <v>0</v>
      </c>
      <c r="AR454" s="165" t="s">
        <v>206</v>
      </c>
      <c r="AT454" s="165" t="s">
        <v>165</v>
      </c>
      <c r="AU454" s="165" t="s">
        <v>137</v>
      </c>
      <c r="AY454" s="16" t="s">
        <v>163</v>
      </c>
      <c r="BE454" s="166">
        <f>IF(O454="základná",K454,0)</f>
        <v>0</v>
      </c>
      <c r="BF454" s="166">
        <f>IF(O454="znížená",K454,0)</f>
        <v>0</v>
      </c>
      <c r="BG454" s="166">
        <f>IF(O454="zákl. prenesená",K454,0)</f>
        <v>0</v>
      </c>
      <c r="BH454" s="166">
        <f>IF(O454="zníž. prenesená",K454,0)</f>
        <v>0</v>
      </c>
      <c r="BI454" s="166">
        <f>IF(O454="nulová",K454,0)</f>
        <v>0</v>
      </c>
      <c r="BJ454" s="16" t="s">
        <v>137</v>
      </c>
      <c r="BK454" s="167">
        <f>ROUND(P454*H454,3)</f>
        <v>0</v>
      </c>
      <c r="BL454" s="16" t="s">
        <v>206</v>
      </c>
      <c r="BM454" s="165" t="s">
        <v>683</v>
      </c>
    </row>
    <row r="455" spans="2:65" s="12" customFormat="1" ht="20.399999999999999">
      <c r="B455" s="168"/>
      <c r="D455" s="169" t="s">
        <v>170</v>
      </c>
      <c r="E455" s="170" t="s">
        <v>1</v>
      </c>
      <c r="F455" s="171" t="s">
        <v>684</v>
      </c>
      <c r="H455" s="172">
        <v>22.4</v>
      </c>
      <c r="I455" s="173"/>
      <c r="J455" s="173"/>
      <c r="M455" s="168"/>
      <c r="N455" s="174"/>
      <c r="X455" s="175"/>
      <c r="AT455" s="170" t="s">
        <v>170</v>
      </c>
      <c r="AU455" s="170" t="s">
        <v>137</v>
      </c>
      <c r="AV455" s="12" t="s">
        <v>137</v>
      </c>
      <c r="AW455" s="12" t="s">
        <v>5</v>
      </c>
      <c r="AX455" s="12" t="s">
        <v>77</v>
      </c>
      <c r="AY455" s="170" t="s">
        <v>163</v>
      </c>
    </row>
    <row r="456" spans="2:65" s="13" customFormat="1" ht="10.199999999999999">
      <c r="B456" s="176"/>
      <c r="D456" s="169" t="s">
        <v>170</v>
      </c>
      <c r="E456" s="177" t="s">
        <v>1</v>
      </c>
      <c r="F456" s="178" t="s">
        <v>173</v>
      </c>
      <c r="H456" s="179">
        <v>22.4</v>
      </c>
      <c r="I456" s="180"/>
      <c r="J456" s="180"/>
      <c r="M456" s="176"/>
      <c r="N456" s="181"/>
      <c r="X456" s="182"/>
      <c r="AT456" s="177" t="s">
        <v>170</v>
      </c>
      <c r="AU456" s="177" t="s">
        <v>137</v>
      </c>
      <c r="AV456" s="13" t="s">
        <v>169</v>
      </c>
      <c r="AW456" s="13" t="s">
        <v>5</v>
      </c>
      <c r="AX456" s="13" t="s">
        <v>85</v>
      </c>
      <c r="AY456" s="177" t="s">
        <v>163</v>
      </c>
    </row>
    <row r="457" spans="2:65" s="1" customFormat="1" ht="37.799999999999997" customHeight="1">
      <c r="B457" s="31"/>
      <c r="C457" s="189" t="s">
        <v>430</v>
      </c>
      <c r="D457" s="189" t="s">
        <v>466</v>
      </c>
      <c r="E457" s="190" t="s">
        <v>676</v>
      </c>
      <c r="F457" s="191" t="s">
        <v>677</v>
      </c>
      <c r="G457" s="192" t="s">
        <v>213</v>
      </c>
      <c r="H457" s="193">
        <v>26.88</v>
      </c>
      <c r="I457" s="194"/>
      <c r="J457" s="195"/>
      <c r="K457" s="193">
        <f>ROUND(P457*H457,3)</f>
        <v>0</v>
      </c>
      <c r="L457" s="195"/>
      <c r="M457" s="196"/>
      <c r="N457" s="197" t="s">
        <v>1</v>
      </c>
      <c r="O457" s="121" t="s">
        <v>41</v>
      </c>
      <c r="P457" s="162">
        <f>I457+J457</f>
        <v>0</v>
      </c>
      <c r="Q457" s="162">
        <f>ROUND(I457*H457,3)</f>
        <v>0</v>
      </c>
      <c r="R457" s="162">
        <f>ROUND(J457*H457,3)</f>
        <v>0</v>
      </c>
      <c r="T457" s="163">
        <f>S457*H457</f>
        <v>0</v>
      </c>
      <c r="U457" s="163">
        <v>0</v>
      </c>
      <c r="V457" s="163">
        <f>U457*H457</f>
        <v>0</v>
      </c>
      <c r="W457" s="163">
        <v>0</v>
      </c>
      <c r="X457" s="164">
        <f>W457*H457</f>
        <v>0</v>
      </c>
      <c r="AR457" s="165" t="s">
        <v>247</v>
      </c>
      <c r="AT457" s="165" t="s">
        <v>466</v>
      </c>
      <c r="AU457" s="165" t="s">
        <v>137</v>
      </c>
      <c r="AY457" s="16" t="s">
        <v>163</v>
      </c>
      <c r="BE457" s="166">
        <f>IF(O457="základná",K457,0)</f>
        <v>0</v>
      </c>
      <c r="BF457" s="166">
        <f>IF(O457="znížená",K457,0)</f>
        <v>0</v>
      </c>
      <c r="BG457" s="166">
        <f>IF(O457="zákl. prenesená",K457,0)</f>
        <v>0</v>
      </c>
      <c r="BH457" s="166">
        <f>IF(O457="zníž. prenesená",K457,0)</f>
        <v>0</v>
      </c>
      <c r="BI457" s="166">
        <f>IF(O457="nulová",K457,0)</f>
        <v>0</v>
      </c>
      <c r="BJ457" s="16" t="s">
        <v>137</v>
      </c>
      <c r="BK457" s="167">
        <f>ROUND(P457*H457,3)</f>
        <v>0</v>
      </c>
      <c r="BL457" s="16" t="s">
        <v>206</v>
      </c>
      <c r="BM457" s="165" t="s">
        <v>685</v>
      </c>
    </row>
    <row r="458" spans="2:65" s="12" customFormat="1" ht="10.199999999999999">
      <c r="B458" s="168"/>
      <c r="D458" s="169" t="s">
        <v>170</v>
      </c>
      <c r="E458" s="170" t="s">
        <v>1</v>
      </c>
      <c r="F458" s="171" t="s">
        <v>686</v>
      </c>
      <c r="H458" s="172">
        <v>26.88</v>
      </c>
      <c r="I458" s="173"/>
      <c r="J458" s="173"/>
      <c r="M458" s="168"/>
      <c r="N458" s="174"/>
      <c r="X458" s="175"/>
      <c r="AT458" s="170" t="s">
        <v>170</v>
      </c>
      <c r="AU458" s="170" t="s">
        <v>137</v>
      </c>
      <c r="AV458" s="12" t="s">
        <v>137</v>
      </c>
      <c r="AW458" s="12" t="s">
        <v>5</v>
      </c>
      <c r="AX458" s="12" t="s">
        <v>77</v>
      </c>
      <c r="AY458" s="170" t="s">
        <v>163</v>
      </c>
    </row>
    <row r="459" spans="2:65" s="13" customFormat="1" ht="10.199999999999999">
      <c r="B459" s="176"/>
      <c r="D459" s="169" t="s">
        <v>170</v>
      </c>
      <c r="E459" s="177" t="s">
        <v>1</v>
      </c>
      <c r="F459" s="178" t="s">
        <v>173</v>
      </c>
      <c r="H459" s="179">
        <v>26.88</v>
      </c>
      <c r="I459" s="180"/>
      <c r="J459" s="180"/>
      <c r="M459" s="176"/>
      <c r="N459" s="181"/>
      <c r="X459" s="182"/>
      <c r="AT459" s="177" t="s">
        <v>170</v>
      </c>
      <c r="AU459" s="177" t="s">
        <v>137</v>
      </c>
      <c r="AV459" s="13" t="s">
        <v>169</v>
      </c>
      <c r="AW459" s="13" t="s">
        <v>5</v>
      </c>
      <c r="AX459" s="13" t="s">
        <v>85</v>
      </c>
      <c r="AY459" s="177" t="s">
        <v>163</v>
      </c>
    </row>
    <row r="460" spans="2:65" s="1" customFormat="1" ht="24.15" customHeight="1">
      <c r="B460" s="31"/>
      <c r="C460" s="154" t="s">
        <v>687</v>
      </c>
      <c r="D460" s="154" t="s">
        <v>165</v>
      </c>
      <c r="E460" s="155" t="s">
        <v>688</v>
      </c>
      <c r="F460" s="156" t="s">
        <v>689</v>
      </c>
      <c r="G460" s="157" t="s">
        <v>213</v>
      </c>
      <c r="H460" s="158">
        <v>34.35</v>
      </c>
      <c r="I460" s="159"/>
      <c r="J460" s="159"/>
      <c r="K460" s="158">
        <f>ROUND(P460*H460,3)</f>
        <v>0</v>
      </c>
      <c r="L460" s="160"/>
      <c r="M460" s="31"/>
      <c r="N460" s="161" t="s">
        <v>1</v>
      </c>
      <c r="O460" s="121" t="s">
        <v>41</v>
      </c>
      <c r="P460" s="162">
        <f>I460+J460</f>
        <v>0</v>
      </c>
      <c r="Q460" s="162">
        <f>ROUND(I460*H460,3)</f>
        <v>0</v>
      </c>
      <c r="R460" s="162">
        <f>ROUND(J460*H460,3)</f>
        <v>0</v>
      </c>
      <c r="T460" s="163">
        <f>S460*H460</f>
        <v>0</v>
      </c>
      <c r="U460" s="163">
        <v>0</v>
      </c>
      <c r="V460" s="163">
        <f>U460*H460</f>
        <v>0</v>
      </c>
      <c r="W460" s="163">
        <v>0</v>
      </c>
      <c r="X460" s="164">
        <f>W460*H460</f>
        <v>0</v>
      </c>
      <c r="AR460" s="165" t="s">
        <v>206</v>
      </c>
      <c r="AT460" s="165" t="s">
        <v>165</v>
      </c>
      <c r="AU460" s="165" t="s">
        <v>137</v>
      </c>
      <c r="AY460" s="16" t="s">
        <v>163</v>
      </c>
      <c r="BE460" s="166">
        <f>IF(O460="základná",K460,0)</f>
        <v>0</v>
      </c>
      <c r="BF460" s="166">
        <f>IF(O460="znížená",K460,0)</f>
        <v>0</v>
      </c>
      <c r="BG460" s="166">
        <f>IF(O460="zákl. prenesená",K460,0)</f>
        <v>0</v>
      </c>
      <c r="BH460" s="166">
        <f>IF(O460="zníž. prenesená",K460,0)</f>
        <v>0</v>
      </c>
      <c r="BI460" s="166">
        <f>IF(O460="nulová",K460,0)</f>
        <v>0</v>
      </c>
      <c r="BJ460" s="16" t="s">
        <v>137</v>
      </c>
      <c r="BK460" s="167">
        <f>ROUND(P460*H460,3)</f>
        <v>0</v>
      </c>
      <c r="BL460" s="16" t="s">
        <v>206</v>
      </c>
      <c r="BM460" s="165" t="s">
        <v>690</v>
      </c>
    </row>
    <row r="461" spans="2:65" s="12" customFormat="1" ht="20.399999999999999">
      <c r="B461" s="168"/>
      <c r="D461" s="169" t="s">
        <v>170</v>
      </c>
      <c r="E461" s="170" t="s">
        <v>1</v>
      </c>
      <c r="F461" s="171" t="s">
        <v>691</v>
      </c>
      <c r="H461" s="172">
        <v>34.35</v>
      </c>
      <c r="I461" s="173"/>
      <c r="J461" s="173"/>
      <c r="M461" s="168"/>
      <c r="N461" s="174"/>
      <c r="X461" s="175"/>
      <c r="AT461" s="170" t="s">
        <v>170</v>
      </c>
      <c r="AU461" s="170" t="s">
        <v>137</v>
      </c>
      <c r="AV461" s="12" t="s">
        <v>137</v>
      </c>
      <c r="AW461" s="12" t="s">
        <v>5</v>
      </c>
      <c r="AX461" s="12" t="s">
        <v>77</v>
      </c>
      <c r="AY461" s="170" t="s">
        <v>163</v>
      </c>
    </row>
    <row r="462" spans="2:65" s="13" customFormat="1" ht="10.199999999999999">
      <c r="B462" s="176"/>
      <c r="D462" s="169" t="s">
        <v>170</v>
      </c>
      <c r="E462" s="177" t="s">
        <v>1</v>
      </c>
      <c r="F462" s="178" t="s">
        <v>173</v>
      </c>
      <c r="H462" s="179">
        <v>34.35</v>
      </c>
      <c r="I462" s="180"/>
      <c r="J462" s="180"/>
      <c r="M462" s="176"/>
      <c r="N462" s="181"/>
      <c r="X462" s="182"/>
      <c r="AT462" s="177" t="s">
        <v>170</v>
      </c>
      <c r="AU462" s="177" t="s">
        <v>137</v>
      </c>
      <c r="AV462" s="13" t="s">
        <v>169</v>
      </c>
      <c r="AW462" s="13" t="s">
        <v>5</v>
      </c>
      <c r="AX462" s="13" t="s">
        <v>85</v>
      </c>
      <c r="AY462" s="177" t="s">
        <v>163</v>
      </c>
    </row>
    <row r="463" spans="2:65" s="1" customFormat="1" ht="24.15" customHeight="1">
      <c r="B463" s="31"/>
      <c r="C463" s="189" t="s">
        <v>436</v>
      </c>
      <c r="D463" s="189" t="s">
        <v>466</v>
      </c>
      <c r="E463" s="190" t="s">
        <v>692</v>
      </c>
      <c r="F463" s="191" t="s">
        <v>693</v>
      </c>
      <c r="G463" s="192" t="s">
        <v>694</v>
      </c>
      <c r="H463" s="193">
        <v>37.784999999999997</v>
      </c>
      <c r="I463" s="194"/>
      <c r="J463" s="195"/>
      <c r="K463" s="193">
        <f>ROUND(P463*H463,3)</f>
        <v>0</v>
      </c>
      <c r="L463" s="195"/>
      <c r="M463" s="196"/>
      <c r="N463" s="197" t="s">
        <v>1</v>
      </c>
      <c r="O463" s="121" t="s">
        <v>41</v>
      </c>
      <c r="P463" s="162">
        <f>I463+J463</f>
        <v>0</v>
      </c>
      <c r="Q463" s="162">
        <f>ROUND(I463*H463,3)</f>
        <v>0</v>
      </c>
      <c r="R463" s="162">
        <f>ROUND(J463*H463,3)</f>
        <v>0</v>
      </c>
      <c r="T463" s="163">
        <f>S463*H463</f>
        <v>0</v>
      </c>
      <c r="U463" s="163">
        <v>0</v>
      </c>
      <c r="V463" s="163">
        <f>U463*H463</f>
        <v>0</v>
      </c>
      <c r="W463" s="163">
        <v>0</v>
      </c>
      <c r="X463" s="164">
        <f>W463*H463</f>
        <v>0</v>
      </c>
      <c r="AR463" s="165" t="s">
        <v>247</v>
      </c>
      <c r="AT463" s="165" t="s">
        <v>466</v>
      </c>
      <c r="AU463" s="165" t="s">
        <v>137</v>
      </c>
      <c r="AY463" s="16" t="s">
        <v>163</v>
      </c>
      <c r="BE463" s="166">
        <f>IF(O463="základná",K463,0)</f>
        <v>0</v>
      </c>
      <c r="BF463" s="166">
        <f>IF(O463="znížená",K463,0)</f>
        <v>0</v>
      </c>
      <c r="BG463" s="166">
        <f>IF(O463="zákl. prenesená",K463,0)</f>
        <v>0</v>
      </c>
      <c r="BH463" s="166">
        <f>IF(O463="zníž. prenesená",K463,0)</f>
        <v>0</v>
      </c>
      <c r="BI463" s="166">
        <f>IF(O463="nulová",K463,0)</f>
        <v>0</v>
      </c>
      <c r="BJ463" s="16" t="s">
        <v>137</v>
      </c>
      <c r="BK463" s="167">
        <f>ROUND(P463*H463,3)</f>
        <v>0</v>
      </c>
      <c r="BL463" s="16" t="s">
        <v>206</v>
      </c>
      <c r="BM463" s="165" t="s">
        <v>695</v>
      </c>
    </row>
    <row r="464" spans="2:65" s="1" customFormat="1" ht="24.15" customHeight="1">
      <c r="B464" s="31"/>
      <c r="C464" s="189" t="s">
        <v>696</v>
      </c>
      <c r="D464" s="189" t="s">
        <v>466</v>
      </c>
      <c r="E464" s="190" t="s">
        <v>697</v>
      </c>
      <c r="F464" s="191" t="s">
        <v>698</v>
      </c>
      <c r="G464" s="192" t="s">
        <v>520</v>
      </c>
      <c r="H464" s="193">
        <v>199.92</v>
      </c>
      <c r="I464" s="194"/>
      <c r="J464" s="195"/>
      <c r="K464" s="193">
        <f>ROUND(P464*H464,3)</f>
        <v>0</v>
      </c>
      <c r="L464" s="195"/>
      <c r="M464" s="196"/>
      <c r="N464" s="197" t="s">
        <v>1</v>
      </c>
      <c r="O464" s="121" t="s">
        <v>41</v>
      </c>
      <c r="P464" s="162">
        <f>I464+J464</f>
        <v>0</v>
      </c>
      <c r="Q464" s="162">
        <f>ROUND(I464*H464,3)</f>
        <v>0</v>
      </c>
      <c r="R464" s="162">
        <f>ROUND(J464*H464,3)</f>
        <v>0</v>
      </c>
      <c r="T464" s="163">
        <f>S464*H464</f>
        <v>0</v>
      </c>
      <c r="U464" s="163">
        <v>0</v>
      </c>
      <c r="V464" s="163">
        <f>U464*H464</f>
        <v>0</v>
      </c>
      <c r="W464" s="163">
        <v>0</v>
      </c>
      <c r="X464" s="164">
        <f>W464*H464</f>
        <v>0</v>
      </c>
      <c r="AR464" s="165" t="s">
        <v>247</v>
      </c>
      <c r="AT464" s="165" t="s">
        <v>466</v>
      </c>
      <c r="AU464" s="165" t="s">
        <v>137</v>
      </c>
      <c r="AY464" s="16" t="s">
        <v>163</v>
      </c>
      <c r="BE464" s="166">
        <f>IF(O464="základná",K464,0)</f>
        <v>0</v>
      </c>
      <c r="BF464" s="166">
        <f>IF(O464="znížená",K464,0)</f>
        <v>0</v>
      </c>
      <c r="BG464" s="166">
        <f>IF(O464="zákl. prenesená",K464,0)</f>
        <v>0</v>
      </c>
      <c r="BH464" s="166">
        <f>IF(O464="zníž. prenesená",K464,0)</f>
        <v>0</v>
      </c>
      <c r="BI464" s="166">
        <f>IF(O464="nulová",K464,0)</f>
        <v>0</v>
      </c>
      <c r="BJ464" s="16" t="s">
        <v>137</v>
      </c>
      <c r="BK464" s="167">
        <f>ROUND(P464*H464,3)</f>
        <v>0</v>
      </c>
      <c r="BL464" s="16" t="s">
        <v>206</v>
      </c>
      <c r="BM464" s="165" t="s">
        <v>699</v>
      </c>
    </row>
    <row r="465" spans="2:65" s="12" customFormat="1" ht="30.6">
      <c r="B465" s="168"/>
      <c r="D465" s="169" t="s">
        <v>170</v>
      </c>
      <c r="E465" s="170" t="s">
        <v>1</v>
      </c>
      <c r="F465" s="171" t="s">
        <v>700</v>
      </c>
      <c r="H465" s="172">
        <v>82.32</v>
      </c>
      <c r="I465" s="173"/>
      <c r="J465" s="173"/>
      <c r="M465" s="168"/>
      <c r="N465" s="174"/>
      <c r="X465" s="175"/>
      <c r="AT465" s="170" t="s">
        <v>170</v>
      </c>
      <c r="AU465" s="170" t="s">
        <v>137</v>
      </c>
      <c r="AV465" s="12" t="s">
        <v>137</v>
      </c>
      <c r="AW465" s="12" t="s">
        <v>5</v>
      </c>
      <c r="AX465" s="12" t="s">
        <v>77</v>
      </c>
      <c r="AY465" s="170" t="s">
        <v>163</v>
      </c>
    </row>
    <row r="466" spans="2:65" s="12" customFormat="1" ht="10.199999999999999">
      <c r="B466" s="168"/>
      <c r="D466" s="169" t="s">
        <v>170</v>
      </c>
      <c r="E466" s="170" t="s">
        <v>1</v>
      </c>
      <c r="F466" s="171" t="s">
        <v>701</v>
      </c>
      <c r="H466" s="172">
        <v>117.6</v>
      </c>
      <c r="I466" s="173"/>
      <c r="J466" s="173"/>
      <c r="M466" s="168"/>
      <c r="N466" s="174"/>
      <c r="X466" s="175"/>
      <c r="AT466" s="170" t="s">
        <v>170</v>
      </c>
      <c r="AU466" s="170" t="s">
        <v>137</v>
      </c>
      <c r="AV466" s="12" t="s">
        <v>137</v>
      </c>
      <c r="AW466" s="12" t="s">
        <v>5</v>
      </c>
      <c r="AX466" s="12" t="s">
        <v>77</v>
      </c>
      <c r="AY466" s="170" t="s">
        <v>163</v>
      </c>
    </row>
    <row r="467" spans="2:65" s="13" customFormat="1" ht="10.199999999999999">
      <c r="B467" s="176"/>
      <c r="D467" s="169" t="s">
        <v>170</v>
      </c>
      <c r="E467" s="177" t="s">
        <v>1</v>
      </c>
      <c r="F467" s="178" t="s">
        <v>173</v>
      </c>
      <c r="H467" s="179">
        <v>199.92</v>
      </c>
      <c r="I467" s="180"/>
      <c r="J467" s="180"/>
      <c r="M467" s="176"/>
      <c r="N467" s="181"/>
      <c r="X467" s="182"/>
      <c r="AT467" s="177" t="s">
        <v>170</v>
      </c>
      <c r="AU467" s="177" t="s">
        <v>137</v>
      </c>
      <c r="AV467" s="13" t="s">
        <v>169</v>
      </c>
      <c r="AW467" s="13" t="s">
        <v>5</v>
      </c>
      <c r="AX467" s="13" t="s">
        <v>85</v>
      </c>
      <c r="AY467" s="177" t="s">
        <v>163</v>
      </c>
    </row>
    <row r="468" spans="2:65" s="1" customFormat="1" ht="24.15" customHeight="1">
      <c r="B468" s="31"/>
      <c r="C468" s="154" t="s">
        <v>442</v>
      </c>
      <c r="D468" s="154" t="s">
        <v>165</v>
      </c>
      <c r="E468" s="155" t="s">
        <v>702</v>
      </c>
      <c r="F468" s="156" t="s">
        <v>703</v>
      </c>
      <c r="G468" s="157" t="s">
        <v>213</v>
      </c>
      <c r="H468" s="158">
        <v>109.63800000000001</v>
      </c>
      <c r="I468" s="159"/>
      <c r="J468" s="159"/>
      <c r="K468" s="158">
        <f>ROUND(P468*H468,3)</f>
        <v>0</v>
      </c>
      <c r="L468" s="160"/>
      <c r="M468" s="31"/>
      <c r="N468" s="161" t="s">
        <v>1</v>
      </c>
      <c r="O468" s="121" t="s">
        <v>41</v>
      </c>
      <c r="P468" s="162">
        <f>I468+J468</f>
        <v>0</v>
      </c>
      <c r="Q468" s="162">
        <f>ROUND(I468*H468,3)</f>
        <v>0</v>
      </c>
      <c r="R468" s="162">
        <f>ROUND(J468*H468,3)</f>
        <v>0</v>
      </c>
      <c r="T468" s="163">
        <f>S468*H468</f>
        <v>0</v>
      </c>
      <c r="U468" s="163">
        <v>0</v>
      </c>
      <c r="V468" s="163">
        <f>U468*H468</f>
        <v>0</v>
      </c>
      <c r="W468" s="163">
        <v>0</v>
      </c>
      <c r="X468" s="164">
        <f>W468*H468</f>
        <v>0</v>
      </c>
      <c r="AR468" s="165" t="s">
        <v>206</v>
      </c>
      <c r="AT468" s="165" t="s">
        <v>165</v>
      </c>
      <c r="AU468" s="165" t="s">
        <v>137</v>
      </c>
      <c r="AY468" s="16" t="s">
        <v>163</v>
      </c>
      <c r="BE468" s="166">
        <f>IF(O468="základná",K468,0)</f>
        <v>0</v>
      </c>
      <c r="BF468" s="166">
        <f>IF(O468="znížená",K468,0)</f>
        <v>0</v>
      </c>
      <c r="BG468" s="166">
        <f>IF(O468="zákl. prenesená",K468,0)</f>
        <v>0</v>
      </c>
      <c r="BH468" s="166">
        <f>IF(O468="zníž. prenesená",K468,0)</f>
        <v>0</v>
      </c>
      <c r="BI468" s="166">
        <f>IF(O468="nulová",K468,0)</f>
        <v>0</v>
      </c>
      <c r="BJ468" s="16" t="s">
        <v>137</v>
      </c>
      <c r="BK468" s="167">
        <f>ROUND(P468*H468,3)</f>
        <v>0</v>
      </c>
      <c r="BL468" s="16" t="s">
        <v>206</v>
      </c>
      <c r="BM468" s="165" t="s">
        <v>311</v>
      </c>
    </row>
    <row r="469" spans="2:65" s="12" customFormat="1" ht="20.399999999999999">
      <c r="B469" s="168"/>
      <c r="D469" s="169" t="s">
        <v>170</v>
      </c>
      <c r="E469" s="170" t="s">
        <v>1</v>
      </c>
      <c r="F469" s="171" t="s">
        <v>704</v>
      </c>
      <c r="H469" s="172">
        <v>98.153999999999996</v>
      </c>
      <c r="I469" s="173"/>
      <c r="J469" s="173"/>
      <c r="M469" s="168"/>
      <c r="N469" s="174"/>
      <c r="X469" s="175"/>
      <c r="AT469" s="170" t="s">
        <v>170</v>
      </c>
      <c r="AU469" s="170" t="s">
        <v>137</v>
      </c>
      <c r="AV469" s="12" t="s">
        <v>137</v>
      </c>
      <c r="AW469" s="12" t="s">
        <v>5</v>
      </c>
      <c r="AX469" s="12" t="s">
        <v>77</v>
      </c>
      <c r="AY469" s="170" t="s">
        <v>163</v>
      </c>
    </row>
    <row r="470" spans="2:65" s="12" customFormat="1" ht="10.199999999999999">
      <c r="B470" s="168"/>
      <c r="D470" s="169" t="s">
        <v>170</v>
      </c>
      <c r="E470" s="170" t="s">
        <v>1</v>
      </c>
      <c r="F470" s="171" t="s">
        <v>705</v>
      </c>
      <c r="H470" s="172">
        <v>-5.6059999999999999</v>
      </c>
      <c r="I470" s="173"/>
      <c r="J470" s="173"/>
      <c r="M470" s="168"/>
      <c r="N470" s="174"/>
      <c r="X470" s="175"/>
      <c r="AT470" s="170" t="s">
        <v>170</v>
      </c>
      <c r="AU470" s="170" t="s">
        <v>137</v>
      </c>
      <c r="AV470" s="12" t="s">
        <v>137</v>
      </c>
      <c r="AW470" s="12" t="s">
        <v>5</v>
      </c>
      <c r="AX470" s="12" t="s">
        <v>77</v>
      </c>
      <c r="AY470" s="170" t="s">
        <v>163</v>
      </c>
    </row>
    <row r="471" spans="2:65" s="12" customFormat="1" ht="10.199999999999999">
      <c r="B471" s="168"/>
      <c r="D471" s="169" t="s">
        <v>170</v>
      </c>
      <c r="E471" s="170" t="s">
        <v>1</v>
      </c>
      <c r="F471" s="171" t="s">
        <v>706</v>
      </c>
      <c r="H471" s="172">
        <v>11.84</v>
      </c>
      <c r="I471" s="173"/>
      <c r="J471" s="173"/>
      <c r="M471" s="168"/>
      <c r="N471" s="174"/>
      <c r="X471" s="175"/>
      <c r="AT471" s="170" t="s">
        <v>170</v>
      </c>
      <c r="AU471" s="170" t="s">
        <v>137</v>
      </c>
      <c r="AV471" s="12" t="s">
        <v>137</v>
      </c>
      <c r="AW471" s="12" t="s">
        <v>5</v>
      </c>
      <c r="AX471" s="12" t="s">
        <v>77</v>
      </c>
      <c r="AY471" s="170" t="s">
        <v>163</v>
      </c>
    </row>
    <row r="472" spans="2:65" s="12" customFormat="1" ht="10.199999999999999">
      <c r="B472" s="168"/>
      <c r="D472" s="169" t="s">
        <v>170</v>
      </c>
      <c r="E472" s="170" t="s">
        <v>1</v>
      </c>
      <c r="F472" s="171" t="s">
        <v>707</v>
      </c>
      <c r="H472" s="172">
        <v>5.25</v>
      </c>
      <c r="I472" s="173"/>
      <c r="J472" s="173"/>
      <c r="M472" s="168"/>
      <c r="N472" s="174"/>
      <c r="X472" s="175"/>
      <c r="AT472" s="170" t="s">
        <v>170</v>
      </c>
      <c r="AU472" s="170" t="s">
        <v>137</v>
      </c>
      <c r="AV472" s="12" t="s">
        <v>137</v>
      </c>
      <c r="AW472" s="12" t="s">
        <v>5</v>
      </c>
      <c r="AX472" s="12" t="s">
        <v>77</v>
      </c>
      <c r="AY472" s="170" t="s">
        <v>163</v>
      </c>
    </row>
    <row r="473" spans="2:65" s="13" customFormat="1" ht="10.199999999999999">
      <c r="B473" s="176"/>
      <c r="D473" s="169" t="s">
        <v>170</v>
      </c>
      <c r="E473" s="177" t="s">
        <v>1</v>
      </c>
      <c r="F473" s="178" t="s">
        <v>173</v>
      </c>
      <c r="H473" s="179">
        <v>109.63800000000001</v>
      </c>
      <c r="I473" s="180"/>
      <c r="J473" s="180"/>
      <c r="M473" s="176"/>
      <c r="N473" s="181"/>
      <c r="X473" s="182"/>
      <c r="AT473" s="177" t="s">
        <v>170</v>
      </c>
      <c r="AU473" s="177" t="s">
        <v>137</v>
      </c>
      <c r="AV473" s="13" t="s">
        <v>169</v>
      </c>
      <c r="AW473" s="13" t="s">
        <v>5</v>
      </c>
      <c r="AX473" s="13" t="s">
        <v>85</v>
      </c>
      <c r="AY473" s="177" t="s">
        <v>163</v>
      </c>
    </row>
    <row r="474" spans="2:65" s="1" customFormat="1" ht="24.15" customHeight="1">
      <c r="B474" s="31"/>
      <c r="C474" s="189" t="s">
        <v>708</v>
      </c>
      <c r="D474" s="189" t="s">
        <v>466</v>
      </c>
      <c r="E474" s="190" t="s">
        <v>692</v>
      </c>
      <c r="F474" s="191" t="s">
        <v>693</v>
      </c>
      <c r="G474" s="192" t="s">
        <v>694</v>
      </c>
      <c r="H474" s="193">
        <v>120.602</v>
      </c>
      <c r="I474" s="194"/>
      <c r="J474" s="195"/>
      <c r="K474" s="193">
        <f>ROUND(P474*H474,3)</f>
        <v>0</v>
      </c>
      <c r="L474" s="195"/>
      <c r="M474" s="196"/>
      <c r="N474" s="197" t="s">
        <v>1</v>
      </c>
      <c r="O474" s="121" t="s">
        <v>41</v>
      </c>
      <c r="P474" s="162">
        <f>I474+J474</f>
        <v>0</v>
      </c>
      <c r="Q474" s="162">
        <f>ROUND(I474*H474,3)</f>
        <v>0</v>
      </c>
      <c r="R474" s="162">
        <f>ROUND(J474*H474,3)</f>
        <v>0</v>
      </c>
      <c r="T474" s="163">
        <f>S474*H474</f>
        <v>0</v>
      </c>
      <c r="U474" s="163">
        <v>0</v>
      </c>
      <c r="V474" s="163">
        <f>U474*H474</f>
        <v>0</v>
      </c>
      <c r="W474" s="163">
        <v>0</v>
      </c>
      <c r="X474" s="164">
        <f>W474*H474</f>
        <v>0</v>
      </c>
      <c r="AR474" s="165" t="s">
        <v>247</v>
      </c>
      <c r="AT474" s="165" t="s">
        <v>466</v>
      </c>
      <c r="AU474" s="165" t="s">
        <v>137</v>
      </c>
      <c r="AY474" s="16" t="s">
        <v>163</v>
      </c>
      <c r="BE474" s="166">
        <f>IF(O474="základná",K474,0)</f>
        <v>0</v>
      </c>
      <c r="BF474" s="166">
        <f>IF(O474="znížená",K474,0)</f>
        <v>0</v>
      </c>
      <c r="BG474" s="166">
        <f>IF(O474="zákl. prenesená",K474,0)</f>
        <v>0</v>
      </c>
      <c r="BH474" s="166">
        <f>IF(O474="zníž. prenesená",K474,0)</f>
        <v>0</v>
      </c>
      <c r="BI474" s="166">
        <f>IF(O474="nulová",K474,0)</f>
        <v>0</v>
      </c>
      <c r="BJ474" s="16" t="s">
        <v>137</v>
      </c>
      <c r="BK474" s="167">
        <f>ROUND(P474*H474,3)</f>
        <v>0</v>
      </c>
      <c r="BL474" s="16" t="s">
        <v>206</v>
      </c>
      <c r="BM474" s="165" t="s">
        <v>616</v>
      </c>
    </row>
    <row r="475" spans="2:65" s="1" customFormat="1" ht="24.15" customHeight="1">
      <c r="B475" s="31"/>
      <c r="C475" s="154" t="s">
        <v>449</v>
      </c>
      <c r="D475" s="154" t="s">
        <v>165</v>
      </c>
      <c r="E475" s="155" t="s">
        <v>709</v>
      </c>
      <c r="F475" s="156" t="s">
        <v>710</v>
      </c>
      <c r="G475" s="157" t="s">
        <v>195</v>
      </c>
      <c r="H475" s="158">
        <v>0.88200000000000001</v>
      </c>
      <c r="I475" s="159"/>
      <c r="J475" s="159"/>
      <c r="K475" s="158">
        <f>ROUND(P475*H475,3)</f>
        <v>0</v>
      </c>
      <c r="L475" s="160"/>
      <c r="M475" s="31"/>
      <c r="N475" s="161" t="s">
        <v>1</v>
      </c>
      <c r="O475" s="121" t="s">
        <v>41</v>
      </c>
      <c r="P475" s="162">
        <f>I475+J475</f>
        <v>0</v>
      </c>
      <c r="Q475" s="162">
        <f>ROUND(I475*H475,3)</f>
        <v>0</v>
      </c>
      <c r="R475" s="162">
        <f>ROUND(J475*H475,3)</f>
        <v>0</v>
      </c>
      <c r="T475" s="163">
        <f>S475*H475</f>
        <v>0</v>
      </c>
      <c r="U475" s="163">
        <v>0</v>
      </c>
      <c r="V475" s="163">
        <f>U475*H475</f>
        <v>0</v>
      </c>
      <c r="W475" s="163">
        <v>0</v>
      </c>
      <c r="X475" s="164">
        <f>W475*H475</f>
        <v>0</v>
      </c>
      <c r="AR475" s="165" t="s">
        <v>206</v>
      </c>
      <c r="AT475" s="165" t="s">
        <v>165</v>
      </c>
      <c r="AU475" s="165" t="s">
        <v>137</v>
      </c>
      <c r="AY475" s="16" t="s">
        <v>163</v>
      </c>
      <c r="BE475" s="166">
        <f>IF(O475="základná",K475,0)</f>
        <v>0</v>
      </c>
      <c r="BF475" s="166">
        <f>IF(O475="znížená",K475,0)</f>
        <v>0</v>
      </c>
      <c r="BG475" s="166">
        <f>IF(O475="zákl. prenesená",K475,0)</f>
        <v>0</v>
      </c>
      <c r="BH475" s="166">
        <f>IF(O475="zníž. prenesená",K475,0)</f>
        <v>0</v>
      </c>
      <c r="BI475" s="166">
        <f>IF(O475="nulová",K475,0)</f>
        <v>0</v>
      </c>
      <c r="BJ475" s="16" t="s">
        <v>137</v>
      </c>
      <c r="BK475" s="167">
        <f>ROUND(P475*H475,3)</f>
        <v>0</v>
      </c>
      <c r="BL475" s="16" t="s">
        <v>206</v>
      </c>
      <c r="BM475" s="165" t="s">
        <v>711</v>
      </c>
    </row>
    <row r="476" spans="2:65" s="11" customFormat="1" ht="22.8" customHeight="1">
      <c r="B476" s="141"/>
      <c r="D476" s="142" t="s">
        <v>76</v>
      </c>
      <c r="E476" s="152" t="s">
        <v>712</v>
      </c>
      <c r="F476" s="152" t="s">
        <v>713</v>
      </c>
      <c r="I476" s="144"/>
      <c r="J476" s="144"/>
      <c r="K476" s="153">
        <f>BK476</f>
        <v>0</v>
      </c>
      <c r="M476" s="141"/>
      <c r="N476" s="146"/>
      <c r="Q476" s="147">
        <f>SUM(Q477:Q482)</f>
        <v>0</v>
      </c>
      <c r="R476" s="147">
        <f>SUM(R477:R482)</f>
        <v>0</v>
      </c>
      <c r="T476" s="148">
        <f>SUM(T477:T482)</f>
        <v>0</v>
      </c>
      <c r="V476" s="148">
        <f>SUM(V477:V482)</f>
        <v>0.23705310000000002</v>
      </c>
      <c r="X476" s="149">
        <f>SUM(X477:X482)</f>
        <v>0</v>
      </c>
      <c r="AR476" s="142" t="s">
        <v>137</v>
      </c>
      <c r="AT476" s="150" t="s">
        <v>76</v>
      </c>
      <c r="AU476" s="150" t="s">
        <v>85</v>
      </c>
      <c r="AY476" s="142" t="s">
        <v>163</v>
      </c>
      <c r="BK476" s="151">
        <f>SUM(BK477:BK482)</f>
        <v>0</v>
      </c>
    </row>
    <row r="477" spans="2:65" s="1" customFormat="1" ht="21.75" customHeight="1">
      <c r="B477" s="31"/>
      <c r="C477" s="154" t="s">
        <v>714</v>
      </c>
      <c r="D477" s="154" t="s">
        <v>165</v>
      </c>
      <c r="E477" s="155" t="s">
        <v>715</v>
      </c>
      <c r="F477" s="156" t="s">
        <v>716</v>
      </c>
      <c r="G477" s="157" t="s">
        <v>213</v>
      </c>
      <c r="H477" s="158">
        <v>1192.72</v>
      </c>
      <c r="I477" s="159"/>
      <c r="J477" s="159"/>
      <c r="K477" s="158">
        <f>ROUND(P477*H477,3)</f>
        <v>0</v>
      </c>
      <c r="L477" s="160"/>
      <c r="M477" s="31"/>
      <c r="N477" s="161" t="s">
        <v>1</v>
      </c>
      <c r="O477" s="121" t="s">
        <v>41</v>
      </c>
      <c r="P477" s="162">
        <f>I477+J477</f>
        <v>0</v>
      </c>
      <c r="Q477" s="162">
        <f>ROUND(I477*H477,3)</f>
        <v>0</v>
      </c>
      <c r="R477" s="162">
        <f>ROUND(J477*H477,3)</f>
        <v>0</v>
      </c>
      <c r="T477" s="163">
        <f>S477*H477</f>
        <v>0</v>
      </c>
      <c r="U477" s="163">
        <v>3.2499999999999998E-6</v>
      </c>
      <c r="V477" s="163">
        <f>U477*H477</f>
        <v>3.8763399999999998E-3</v>
      </c>
      <c r="W477" s="163">
        <v>0</v>
      </c>
      <c r="X477" s="164">
        <f>W477*H477</f>
        <v>0</v>
      </c>
      <c r="AR477" s="165" t="s">
        <v>206</v>
      </c>
      <c r="AT477" s="165" t="s">
        <v>165</v>
      </c>
      <c r="AU477" s="165" t="s">
        <v>137</v>
      </c>
      <c r="AY477" s="16" t="s">
        <v>163</v>
      </c>
      <c r="BE477" s="166">
        <f>IF(O477="základná",K477,0)</f>
        <v>0</v>
      </c>
      <c r="BF477" s="166">
        <f>IF(O477="znížená",K477,0)</f>
        <v>0</v>
      </c>
      <c r="BG477" s="166">
        <f>IF(O477="zákl. prenesená",K477,0)</f>
        <v>0</v>
      </c>
      <c r="BH477" s="166">
        <f>IF(O477="zníž. prenesená",K477,0)</f>
        <v>0</v>
      </c>
      <c r="BI477" s="166">
        <f>IF(O477="nulová",K477,0)</f>
        <v>0</v>
      </c>
      <c r="BJ477" s="16" t="s">
        <v>137</v>
      </c>
      <c r="BK477" s="167">
        <f>ROUND(P477*H477,3)</f>
        <v>0</v>
      </c>
      <c r="BL477" s="16" t="s">
        <v>206</v>
      </c>
      <c r="BM477" s="165" t="s">
        <v>717</v>
      </c>
    </row>
    <row r="478" spans="2:65" s="12" customFormat="1" ht="10.199999999999999">
      <c r="B478" s="168"/>
      <c r="D478" s="169" t="s">
        <v>170</v>
      </c>
      <c r="E478" s="170" t="s">
        <v>1</v>
      </c>
      <c r="F478" s="171" t="s">
        <v>718</v>
      </c>
      <c r="H478" s="172">
        <v>1192.72</v>
      </c>
      <c r="I478" s="173"/>
      <c r="J478" s="173"/>
      <c r="M478" s="168"/>
      <c r="N478" s="174"/>
      <c r="X478" s="175"/>
      <c r="AT478" s="170" t="s">
        <v>170</v>
      </c>
      <c r="AU478" s="170" t="s">
        <v>137</v>
      </c>
      <c r="AV478" s="12" t="s">
        <v>137</v>
      </c>
      <c r="AW478" s="12" t="s">
        <v>5</v>
      </c>
      <c r="AX478" s="12" t="s">
        <v>77</v>
      </c>
      <c r="AY478" s="170" t="s">
        <v>163</v>
      </c>
    </row>
    <row r="479" spans="2:65" s="13" customFormat="1" ht="10.199999999999999">
      <c r="B479" s="176"/>
      <c r="D479" s="169" t="s">
        <v>170</v>
      </c>
      <c r="E479" s="177" t="s">
        <v>1</v>
      </c>
      <c r="F479" s="178" t="s">
        <v>173</v>
      </c>
      <c r="H479" s="179">
        <v>1192.72</v>
      </c>
      <c r="I479" s="180"/>
      <c r="J479" s="180"/>
      <c r="M479" s="176"/>
      <c r="N479" s="181"/>
      <c r="X479" s="182"/>
      <c r="AT479" s="177" t="s">
        <v>170</v>
      </c>
      <c r="AU479" s="177" t="s">
        <v>137</v>
      </c>
      <c r="AV479" s="13" t="s">
        <v>169</v>
      </c>
      <c r="AW479" s="13" t="s">
        <v>5</v>
      </c>
      <c r="AX479" s="13" t="s">
        <v>85</v>
      </c>
      <c r="AY479" s="177" t="s">
        <v>163</v>
      </c>
    </row>
    <row r="480" spans="2:65" s="1" customFormat="1" ht="24.15" customHeight="1">
      <c r="B480" s="31"/>
      <c r="C480" s="189" t="s">
        <v>711</v>
      </c>
      <c r="D480" s="189" t="s">
        <v>466</v>
      </c>
      <c r="E480" s="190" t="s">
        <v>719</v>
      </c>
      <c r="F480" s="191" t="s">
        <v>720</v>
      </c>
      <c r="G480" s="192" t="s">
        <v>213</v>
      </c>
      <c r="H480" s="193">
        <v>1371.6279999999999</v>
      </c>
      <c r="I480" s="194"/>
      <c r="J480" s="195"/>
      <c r="K480" s="193">
        <f>ROUND(P480*H480,3)</f>
        <v>0</v>
      </c>
      <c r="L480" s="195"/>
      <c r="M480" s="196"/>
      <c r="N480" s="197" t="s">
        <v>1</v>
      </c>
      <c r="O480" s="121" t="s">
        <v>41</v>
      </c>
      <c r="P480" s="162">
        <f>I480+J480</f>
        <v>0</v>
      </c>
      <c r="Q480" s="162">
        <f>ROUND(I480*H480,3)</f>
        <v>0</v>
      </c>
      <c r="R480" s="162">
        <f>ROUND(J480*H480,3)</f>
        <v>0</v>
      </c>
      <c r="T480" s="163">
        <f>S480*H480</f>
        <v>0</v>
      </c>
      <c r="U480" s="163">
        <v>1.7000000000000001E-4</v>
      </c>
      <c r="V480" s="163">
        <f>U480*H480</f>
        <v>0.23317676000000001</v>
      </c>
      <c r="W480" s="163">
        <v>0</v>
      </c>
      <c r="X480" s="164">
        <f>W480*H480</f>
        <v>0</v>
      </c>
      <c r="AR480" s="165" t="s">
        <v>247</v>
      </c>
      <c r="AT480" s="165" t="s">
        <v>466</v>
      </c>
      <c r="AU480" s="165" t="s">
        <v>137</v>
      </c>
      <c r="AY480" s="16" t="s">
        <v>163</v>
      </c>
      <c r="BE480" s="166">
        <f>IF(O480="základná",K480,0)</f>
        <v>0</v>
      </c>
      <c r="BF480" s="166">
        <f>IF(O480="znížená",K480,0)</f>
        <v>0</v>
      </c>
      <c r="BG480" s="166">
        <f>IF(O480="zákl. prenesená",K480,0)</f>
        <v>0</v>
      </c>
      <c r="BH480" s="166">
        <f>IF(O480="zníž. prenesená",K480,0)</f>
        <v>0</v>
      </c>
      <c r="BI480" s="166">
        <f>IF(O480="nulová",K480,0)</f>
        <v>0</v>
      </c>
      <c r="BJ480" s="16" t="s">
        <v>137</v>
      </c>
      <c r="BK480" s="167">
        <f>ROUND(P480*H480,3)</f>
        <v>0</v>
      </c>
      <c r="BL480" s="16" t="s">
        <v>206</v>
      </c>
      <c r="BM480" s="165" t="s">
        <v>721</v>
      </c>
    </row>
    <row r="481" spans="2:65" s="12" customFormat="1" ht="10.199999999999999">
      <c r="B481" s="168"/>
      <c r="D481" s="169" t="s">
        <v>170</v>
      </c>
      <c r="F481" s="171" t="s">
        <v>722</v>
      </c>
      <c r="H481" s="172">
        <v>1371.6279999999999</v>
      </c>
      <c r="I481" s="173"/>
      <c r="J481" s="173"/>
      <c r="M481" s="168"/>
      <c r="N481" s="174"/>
      <c r="X481" s="175"/>
      <c r="AT481" s="170" t="s">
        <v>170</v>
      </c>
      <c r="AU481" s="170" t="s">
        <v>137</v>
      </c>
      <c r="AV481" s="12" t="s">
        <v>137</v>
      </c>
      <c r="AW481" s="12" t="s">
        <v>4</v>
      </c>
      <c r="AX481" s="12" t="s">
        <v>85</v>
      </c>
      <c r="AY481" s="170" t="s">
        <v>163</v>
      </c>
    </row>
    <row r="482" spans="2:65" s="1" customFormat="1" ht="24.15" customHeight="1">
      <c r="B482" s="31"/>
      <c r="C482" s="154" t="s">
        <v>723</v>
      </c>
      <c r="D482" s="154" t="s">
        <v>165</v>
      </c>
      <c r="E482" s="155" t="s">
        <v>724</v>
      </c>
      <c r="F482" s="156" t="s">
        <v>725</v>
      </c>
      <c r="G482" s="157" t="s">
        <v>195</v>
      </c>
      <c r="H482" s="158">
        <v>0.23699999999999999</v>
      </c>
      <c r="I482" s="159"/>
      <c r="J482" s="159"/>
      <c r="K482" s="158">
        <f>ROUND(P482*H482,3)</f>
        <v>0</v>
      </c>
      <c r="L482" s="160"/>
      <c r="M482" s="31"/>
      <c r="N482" s="161" t="s">
        <v>1</v>
      </c>
      <c r="O482" s="121" t="s">
        <v>41</v>
      </c>
      <c r="P482" s="162">
        <f>I482+J482</f>
        <v>0</v>
      </c>
      <c r="Q482" s="162">
        <f>ROUND(I482*H482,3)</f>
        <v>0</v>
      </c>
      <c r="R482" s="162">
        <f>ROUND(J482*H482,3)</f>
        <v>0</v>
      </c>
      <c r="T482" s="163">
        <f>S482*H482</f>
        <v>0</v>
      </c>
      <c r="U482" s="163">
        <v>0</v>
      </c>
      <c r="V482" s="163">
        <f>U482*H482</f>
        <v>0</v>
      </c>
      <c r="W482" s="163">
        <v>0</v>
      </c>
      <c r="X482" s="164">
        <f>W482*H482</f>
        <v>0</v>
      </c>
      <c r="AR482" s="165" t="s">
        <v>206</v>
      </c>
      <c r="AT482" s="165" t="s">
        <v>165</v>
      </c>
      <c r="AU482" s="165" t="s">
        <v>137</v>
      </c>
      <c r="AY482" s="16" t="s">
        <v>163</v>
      </c>
      <c r="BE482" s="166">
        <f>IF(O482="základná",K482,0)</f>
        <v>0</v>
      </c>
      <c r="BF482" s="166">
        <f>IF(O482="znížená",K482,0)</f>
        <v>0</v>
      </c>
      <c r="BG482" s="166">
        <f>IF(O482="zákl. prenesená",K482,0)</f>
        <v>0</v>
      </c>
      <c r="BH482" s="166">
        <f>IF(O482="zníž. prenesená",K482,0)</f>
        <v>0</v>
      </c>
      <c r="BI482" s="166">
        <f>IF(O482="nulová",K482,0)</f>
        <v>0</v>
      </c>
      <c r="BJ482" s="16" t="s">
        <v>137</v>
      </c>
      <c r="BK482" s="167">
        <f>ROUND(P482*H482,3)</f>
        <v>0</v>
      </c>
      <c r="BL482" s="16" t="s">
        <v>206</v>
      </c>
      <c r="BM482" s="165" t="s">
        <v>726</v>
      </c>
    </row>
    <row r="483" spans="2:65" s="11" customFormat="1" ht="22.8" customHeight="1">
      <c r="B483" s="141"/>
      <c r="D483" s="142" t="s">
        <v>76</v>
      </c>
      <c r="E483" s="152" t="s">
        <v>727</v>
      </c>
      <c r="F483" s="152" t="s">
        <v>728</v>
      </c>
      <c r="I483" s="144"/>
      <c r="J483" s="144"/>
      <c r="K483" s="153">
        <f>BK483</f>
        <v>0</v>
      </c>
      <c r="M483" s="141"/>
      <c r="N483" s="146"/>
      <c r="Q483" s="147">
        <f>SUM(Q484:Q502)</f>
        <v>0</v>
      </c>
      <c r="R483" s="147">
        <f>SUM(R484:R502)</f>
        <v>0</v>
      </c>
      <c r="T483" s="148">
        <f>SUM(T484:T502)</f>
        <v>0</v>
      </c>
      <c r="V483" s="148">
        <f>SUM(V484:V502)</f>
        <v>0</v>
      </c>
      <c r="X483" s="149">
        <f>SUM(X484:X502)</f>
        <v>0</v>
      </c>
      <c r="AR483" s="142" t="s">
        <v>137</v>
      </c>
      <c r="AT483" s="150" t="s">
        <v>76</v>
      </c>
      <c r="AU483" s="150" t="s">
        <v>85</v>
      </c>
      <c r="AY483" s="142" t="s">
        <v>163</v>
      </c>
      <c r="BK483" s="151">
        <f>SUM(BK484:BK502)</f>
        <v>0</v>
      </c>
    </row>
    <row r="484" spans="2:65" s="1" customFormat="1" ht="37.799999999999997" customHeight="1">
      <c r="B484" s="31"/>
      <c r="C484" s="154" t="s">
        <v>729</v>
      </c>
      <c r="D484" s="154" t="s">
        <v>165</v>
      </c>
      <c r="E484" s="155" t="s">
        <v>730</v>
      </c>
      <c r="F484" s="156" t="s">
        <v>731</v>
      </c>
      <c r="G484" s="157" t="s">
        <v>213</v>
      </c>
      <c r="H484" s="158">
        <v>1192.72</v>
      </c>
      <c r="I484" s="159"/>
      <c r="J484" s="159"/>
      <c r="K484" s="158">
        <f>ROUND(P484*H484,3)</f>
        <v>0</v>
      </c>
      <c r="L484" s="160"/>
      <c r="M484" s="31"/>
      <c r="N484" s="161" t="s">
        <v>1</v>
      </c>
      <c r="O484" s="121" t="s">
        <v>41</v>
      </c>
      <c r="P484" s="162">
        <f>I484+J484</f>
        <v>0</v>
      </c>
      <c r="Q484" s="162">
        <f>ROUND(I484*H484,3)</f>
        <v>0</v>
      </c>
      <c r="R484" s="162">
        <f>ROUND(J484*H484,3)</f>
        <v>0</v>
      </c>
      <c r="T484" s="163">
        <f>S484*H484</f>
        <v>0</v>
      </c>
      <c r="U484" s="163">
        <v>0</v>
      </c>
      <c r="V484" s="163">
        <f>U484*H484</f>
        <v>0</v>
      </c>
      <c r="W484" s="163">
        <v>0</v>
      </c>
      <c r="X484" s="164">
        <f>W484*H484</f>
        <v>0</v>
      </c>
      <c r="AR484" s="165" t="s">
        <v>206</v>
      </c>
      <c r="AT484" s="165" t="s">
        <v>165</v>
      </c>
      <c r="AU484" s="165" t="s">
        <v>137</v>
      </c>
      <c r="AY484" s="16" t="s">
        <v>163</v>
      </c>
      <c r="BE484" s="166">
        <f>IF(O484="základná",K484,0)</f>
        <v>0</v>
      </c>
      <c r="BF484" s="166">
        <f>IF(O484="znížená",K484,0)</f>
        <v>0</v>
      </c>
      <c r="BG484" s="166">
        <f>IF(O484="zákl. prenesená",K484,0)</f>
        <v>0</v>
      </c>
      <c r="BH484" s="166">
        <f>IF(O484="zníž. prenesená",K484,0)</f>
        <v>0</v>
      </c>
      <c r="BI484" s="166">
        <f>IF(O484="nulová",K484,0)</f>
        <v>0</v>
      </c>
      <c r="BJ484" s="16" t="s">
        <v>137</v>
      </c>
      <c r="BK484" s="167">
        <f>ROUND(P484*H484,3)</f>
        <v>0</v>
      </c>
      <c r="BL484" s="16" t="s">
        <v>206</v>
      </c>
      <c r="BM484" s="165" t="s">
        <v>494</v>
      </c>
    </row>
    <row r="485" spans="2:65" s="12" customFormat="1" ht="10.199999999999999">
      <c r="B485" s="168"/>
      <c r="D485" s="169" t="s">
        <v>170</v>
      </c>
      <c r="E485" s="170" t="s">
        <v>1</v>
      </c>
      <c r="F485" s="171" t="s">
        <v>718</v>
      </c>
      <c r="H485" s="172">
        <v>1192.72</v>
      </c>
      <c r="I485" s="173"/>
      <c r="J485" s="173"/>
      <c r="M485" s="168"/>
      <c r="N485" s="174"/>
      <c r="X485" s="175"/>
      <c r="AT485" s="170" t="s">
        <v>170</v>
      </c>
      <c r="AU485" s="170" t="s">
        <v>137</v>
      </c>
      <c r="AV485" s="12" t="s">
        <v>137</v>
      </c>
      <c r="AW485" s="12" t="s">
        <v>5</v>
      </c>
      <c r="AX485" s="12" t="s">
        <v>77</v>
      </c>
      <c r="AY485" s="170" t="s">
        <v>163</v>
      </c>
    </row>
    <row r="486" spans="2:65" s="13" customFormat="1" ht="10.199999999999999">
      <c r="B486" s="176"/>
      <c r="D486" s="169" t="s">
        <v>170</v>
      </c>
      <c r="E486" s="177" t="s">
        <v>1</v>
      </c>
      <c r="F486" s="178" t="s">
        <v>173</v>
      </c>
      <c r="H486" s="179">
        <v>1192.72</v>
      </c>
      <c r="I486" s="180"/>
      <c r="J486" s="180"/>
      <c r="M486" s="176"/>
      <c r="N486" s="181"/>
      <c r="X486" s="182"/>
      <c r="AT486" s="177" t="s">
        <v>170</v>
      </c>
      <c r="AU486" s="177" t="s">
        <v>137</v>
      </c>
      <c r="AV486" s="13" t="s">
        <v>169</v>
      </c>
      <c r="AW486" s="13" t="s">
        <v>5</v>
      </c>
      <c r="AX486" s="13" t="s">
        <v>85</v>
      </c>
      <c r="AY486" s="177" t="s">
        <v>163</v>
      </c>
    </row>
    <row r="487" spans="2:65" s="1" customFormat="1" ht="24.15" customHeight="1">
      <c r="B487" s="31"/>
      <c r="C487" s="189" t="s">
        <v>453</v>
      </c>
      <c r="D487" s="189" t="s">
        <v>466</v>
      </c>
      <c r="E487" s="190" t="s">
        <v>732</v>
      </c>
      <c r="F487" s="191" t="s">
        <v>733</v>
      </c>
      <c r="G487" s="192" t="s">
        <v>213</v>
      </c>
      <c r="H487" s="193">
        <v>1216.5740000000001</v>
      </c>
      <c r="I487" s="194"/>
      <c r="J487" s="195"/>
      <c r="K487" s="193">
        <f>ROUND(P487*H487,3)</f>
        <v>0</v>
      </c>
      <c r="L487" s="195"/>
      <c r="M487" s="196"/>
      <c r="N487" s="197" t="s">
        <v>1</v>
      </c>
      <c r="O487" s="121" t="s">
        <v>41</v>
      </c>
      <c r="P487" s="162">
        <f>I487+J487</f>
        <v>0</v>
      </c>
      <c r="Q487" s="162">
        <f>ROUND(I487*H487,3)</f>
        <v>0</v>
      </c>
      <c r="R487" s="162">
        <f>ROUND(J487*H487,3)</f>
        <v>0</v>
      </c>
      <c r="T487" s="163">
        <f>S487*H487</f>
        <v>0</v>
      </c>
      <c r="U487" s="163">
        <v>0</v>
      </c>
      <c r="V487" s="163">
        <f>U487*H487</f>
        <v>0</v>
      </c>
      <c r="W487" s="163">
        <v>0</v>
      </c>
      <c r="X487" s="164">
        <f>W487*H487</f>
        <v>0</v>
      </c>
      <c r="AR487" s="165" t="s">
        <v>247</v>
      </c>
      <c r="AT487" s="165" t="s">
        <v>466</v>
      </c>
      <c r="AU487" s="165" t="s">
        <v>137</v>
      </c>
      <c r="AY487" s="16" t="s">
        <v>163</v>
      </c>
      <c r="BE487" s="166">
        <f>IF(O487="základná",K487,0)</f>
        <v>0</v>
      </c>
      <c r="BF487" s="166">
        <f>IF(O487="znížená",K487,0)</f>
        <v>0</v>
      </c>
      <c r="BG487" s="166">
        <f>IF(O487="zákl. prenesená",K487,0)</f>
        <v>0</v>
      </c>
      <c r="BH487" s="166">
        <f>IF(O487="zníž. prenesená",K487,0)</f>
        <v>0</v>
      </c>
      <c r="BI487" s="166">
        <f>IF(O487="nulová",K487,0)</f>
        <v>0</v>
      </c>
      <c r="BJ487" s="16" t="s">
        <v>137</v>
      </c>
      <c r="BK487" s="167">
        <f>ROUND(P487*H487,3)</f>
        <v>0</v>
      </c>
      <c r="BL487" s="16" t="s">
        <v>206</v>
      </c>
      <c r="BM487" s="165" t="s">
        <v>734</v>
      </c>
    </row>
    <row r="488" spans="2:65" s="1" customFormat="1" ht="37.799999999999997" customHeight="1">
      <c r="B488" s="31"/>
      <c r="C488" s="154" t="s">
        <v>735</v>
      </c>
      <c r="D488" s="154" t="s">
        <v>165</v>
      </c>
      <c r="E488" s="155" t="s">
        <v>736</v>
      </c>
      <c r="F488" s="156" t="s">
        <v>737</v>
      </c>
      <c r="G488" s="157" t="s">
        <v>213</v>
      </c>
      <c r="H488" s="158">
        <v>55.16</v>
      </c>
      <c r="I488" s="159"/>
      <c r="J488" s="159"/>
      <c r="K488" s="158">
        <f>ROUND(P488*H488,3)</f>
        <v>0</v>
      </c>
      <c r="L488" s="160"/>
      <c r="M488" s="31"/>
      <c r="N488" s="161" t="s">
        <v>1</v>
      </c>
      <c r="O488" s="121" t="s">
        <v>41</v>
      </c>
      <c r="P488" s="162">
        <f>I488+J488</f>
        <v>0</v>
      </c>
      <c r="Q488" s="162">
        <f>ROUND(I488*H488,3)</f>
        <v>0</v>
      </c>
      <c r="R488" s="162">
        <f>ROUND(J488*H488,3)</f>
        <v>0</v>
      </c>
      <c r="T488" s="163">
        <f>S488*H488</f>
        <v>0</v>
      </c>
      <c r="U488" s="163">
        <v>0</v>
      </c>
      <c r="V488" s="163">
        <f>U488*H488</f>
        <v>0</v>
      </c>
      <c r="W488" s="163">
        <v>0</v>
      </c>
      <c r="X488" s="164">
        <f>W488*H488</f>
        <v>0</v>
      </c>
      <c r="AR488" s="165" t="s">
        <v>206</v>
      </c>
      <c r="AT488" s="165" t="s">
        <v>165</v>
      </c>
      <c r="AU488" s="165" t="s">
        <v>137</v>
      </c>
      <c r="AY488" s="16" t="s">
        <v>163</v>
      </c>
      <c r="BE488" s="166">
        <f>IF(O488="základná",K488,0)</f>
        <v>0</v>
      </c>
      <c r="BF488" s="166">
        <f>IF(O488="znížená",K488,0)</f>
        <v>0</v>
      </c>
      <c r="BG488" s="166">
        <f>IF(O488="zákl. prenesená",K488,0)</f>
        <v>0</v>
      </c>
      <c r="BH488" s="166">
        <f>IF(O488="zníž. prenesená",K488,0)</f>
        <v>0</v>
      </c>
      <c r="BI488" s="166">
        <f>IF(O488="nulová",K488,0)</f>
        <v>0</v>
      </c>
      <c r="BJ488" s="16" t="s">
        <v>137</v>
      </c>
      <c r="BK488" s="167">
        <f>ROUND(P488*H488,3)</f>
        <v>0</v>
      </c>
      <c r="BL488" s="16" t="s">
        <v>206</v>
      </c>
      <c r="BM488" s="165" t="s">
        <v>738</v>
      </c>
    </row>
    <row r="489" spans="2:65" s="12" customFormat="1" ht="10.199999999999999">
      <c r="B489" s="168"/>
      <c r="D489" s="169" t="s">
        <v>170</v>
      </c>
      <c r="E489" s="170" t="s">
        <v>1</v>
      </c>
      <c r="F489" s="171" t="s">
        <v>739</v>
      </c>
      <c r="H489" s="172">
        <v>55.16</v>
      </c>
      <c r="I489" s="173"/>
      <c r="J489" s="173"/>
      <c r="M489" s="168"/>
      <c r="N489" s="174"/>
      <c r="X489" s="175"/>
      <c r="AT489" s="170" t="s">
        <v>170</v>
      </c>
      <c r="AU489" s="170" t="s">
        <v>137</v>
      </c>
      <c r="AV489" s="12" t="s">
        <v>137</v>
      </c>
      <c r="AW489" s="12" t="s">
        <v>5</v>
      </c>
      <c r="AX489" s="12" t="s">
        <v>77</v>
      </c>
      <c r="AY489" s="170" t="s">
        <v>163</v>
      </c>
    </row>
    <row r="490" spans="2:65" s="13" customFormat="1" ht="10.199999999999999">
      <c r="B490" s="176"/>
      <c r="D490" s="169" t="s">
        <v>170</v>
      </c>
      <c r="E490" s="177" t="s">
        <v>1</v>
      </c>
      <c r="F490" s="178" t="s">
        <v>173</v>
      </c>
      <c r="H490" s="179">
        <v>55.16</v>
      </c>
      <c r="I490" s="180"/>
      <c r="J490" s="180"/>
      <c r="M490" s="176"/>
      <c r="N490" s="181"/>
      <c r="X490" s="182"/>
      <c r="AT490" s="177" t="s">
        <v>170</v>
      </c>
      <c r="AU490" s="177" t="s">
        <v>137</v>
      </c>
      <c r="AV490" s="13" t="s">
        <v>169</v>
      </c>
      <c r="AW490" s="13" t="s">
        <v>5</v>
      </c>
      <c r="AX490" s="13" t="s">
        <v>85</v>
      </c>
      <c r="AY490" s="177" t="s">
        <v>163</v>
      </c>
    </row>
    <row r="491" spans="2:65" s="1" customFormat="1" ht="24.15" customHeight="1">
      <c r="B491" s="31"/>
      <c r="C491" s="189" t="s">
        <v>459</v>
      </c>
      <c r="D491" s="189" t="s">
        <v>466</v>
      </c>
      <c r="E491" s="190" t="s">
        <v>740</v>
      </c>
      <c r="F491" s="191" t="s">
        <v>741</v>
      </c>
      <c r="G491" s="192" t="s">
        <v>213</v>
      </c>
      <c r="H491" s="193">
        <v>56.262999999999998</v>
      </c>
      <c r="I491" s="194"/>
      <c r="J491" s="195"/>
      <c r="K491" s="193">
        <f>ROUND(P491*H491,3)</f>
        <v>0</v>
      </c>
      <c r="L491" s="195"/>
      <c r="M491" s="196"/>
      <c r="N491" s="197" t="s">
        <v>1</v>
      </c>
      <c r="O491" s="121" t="s">
        <v>41</v>
      </c>
      <c r="P491" s="162">
        <f>I491+J491</f>
        <v>0</v>
      </c>
      <c r="Q491" s="162">
        <f>ROUND(I491*H491,3)</f>
        <v>0</v>
      </c>
      <c r="R491" s="162">
        <f>ROUND(J491*H491,3)</f>
        <v>0</v>
      </c>
      <c r="T491" s="163">
        <f>S491*H491</f>
        <v>0</v>
      </c>
      <c r="U491" s="163">
        <v>0</v>
      </c>
      <c r="V491" s="163">
        <f>U491*H491</f>
        <v>0</v>
      </c>
      <c r="W491" s="163">
        <v>0</v>
      </c>
      <c r="X491" s="164">
        <f>W491*H491</f>
        <v>0</v>
      </c>
      <c r="AR491" s="165" t="s">
        <v>247</v>
      </c>
      <c r="AT491" s="165" t="s">
        <v>466</v>
      </c>
      <c r="AU491" s="165" t="s">
        <v>137</v>
      </c>
      <c r="AY491" s="16" t="s">
        <v>163</v>
      </c>
      <c r="BE491" s="166">
        <f>IF(O491="základná",K491,0)</f>
        <v>0</v>
      </c>
      <c r="BF491" s="166">
        <f>IF(O491="znížená",K491,0)</f>
        <v>0</v>
      </c>
      <c r="BG491" s="166">
        <f>IF(O491="zákl. prenesená",K491,0)</f>
        <v>0</v>
      </c>
      <c r="BH491" s="166">
        <f>IF(O491="zníž. prenesená",K491,0)</f>
        <v>0</v>
      </c>
      <c r="BI491" s="166">
        <f>IF(O491="nulová",K491,0)</f>
        <v>0</v>
      </c>
      <c r="BJ491" s="16" t="s">
        <v>137</v>
      </c>
      <c r="BK491" s="167">
        <f>ROUND(P491*H491,3)</f>
        <v>0</v>
      </c>
      <c r="BL491" s="16" t="s">
        <v>206</v>
      </c>
      <c r="BM491" s="165" t="s">
        <v>742</v>
      </c>
    </row>
    <row r="492" spans="2:65" s="12" customFormat="1" ht="10.199999999999999">
      <c r="B492" s="168"/>
      <c r="D492" s="169" t="s">
        <v>170</v>
      </c>
      <c r="E492" s="170" t="s">
        <v>1</v>
      </c>
      <c r="F492" s="171" t="s">
        <v>743</v>
      </c>
      <c r="H492" s="172">
        <v>56.262999999999998</v>
      </c>
      <c r="I492" s="173"/>
      <c r="J492" s="173"/>
      <c r="M492" s="168"/>
      <c r="N492" s="174"/>
      <c r="X492" s="175"/>
      <c r="AT492" s="170" t="s">
        <v>170</v>
      </c>
      <c r="AU492" s="170" t="s">
        <v>137</v>
      </c>
      <c r="AV492" s="12" t="s">
        <v>137</v>
      </c>
      <c r="AW492" s="12" t="s">
        <v>5</v>
      </c>
      <c r="AX492" s="12" t="s">
        <v>77</v>
      </c>
      <c r="AY492" s="170" t="s">
        <v>163</v>
      </c>
    </row>
    <row r="493" spans="2:65" s="13" customFormat="1" ht="10.199999999999999">
      <c r="B493" s="176"/>
      <c r="D493" s="169" t="s">
        <v>170</v>
      </c>
      <c r="E493" s="177" t="s">
        <v>1</v>
      </c>
      <c r="F493" s="178" t="s">
        <v>173</v>
      </c>
      <c r="H493" s="179">
        <v>56.262999999999998</v>
      </c>
      <c r="I493" s="180"/>
      <c r="J493" s="180"/>
      <c r="M493" s="176"/>
      <c r="N493" s="181"/>
      <c r="X493" s="182"/>
      <c r="AT493" s="177" t="s">
        <v>170</v>
      </c>
      <c r="AU493" s="177" t="s">
        <v>137</v>
      </c>
      <c r="AV493" s="13" t="s">
        <v>169</v>
      </c>
      <c r="AW493" s="13" t="s">
        <v>5</v>
      </c>
      <c r="AX493" s="13" t="s">
        <v>85</v>
      </c>
      <c r="AY493" s="177" t="s">
        <v>163</v>
      </c>
    </row>
    <row r="494" spans="2:65" s="1" customFormat="1" ht="24.15" customHeight="1">
      <c r="B494" s="31"/>
      <c r="C494" s="154" t="s">
        <v>744</v>
      </c>
      <c r="D494" s="154" t="s">
        <v>165</v>
      </c>
      <c r="E494" s="155" t="s">
        <v>745</v>
      </c>
      <c r="F494" s="156" t="s">
        <v>746</v>
      </c>
      <c r="G494" s="157" t="s">
        <v>213</v>
      </c>
      <c r="H494" s="158">
        <v>21.643999999999998</v>
      </c>
      <c r="I494" s="159"/>
      <c r="J494" s="159"/>
      <c r="K494" s="158">
        <f>ROUND(P494*H494,3)</f>
        <v>0</v>
      </c>
      <c r="L494" s="160"/>
      <c r="M494" s="31"/>
      <c r="N494" s="161" t="s">
        <v>1</v>
      </c>
      <c r="O494" s="121" t="s">
        <v>41</v>
      </c>
      <c r="P494" s="162">
        <f>I494+J494</f>
        <v>0</v>
      </c>
      <c r="Q494" s="162">
        <f>ROUND(I494*H494,3)</f>
        <v>0</v>
      </c>
      <c r="R494" s="162">
        <f>ROUND(J494*H494,3)</f>
        <v>0</v>
      </c>
      <c r="T494" s="163">
        <f>S494*H494</f>
        <v>0</v>
      </c>
      <c r="U494" s="163">
        <v>0</v>
      </c>
      <c r="V494" s="163">
        <f>U494*H494</f>
        <v>0</v>
      </c>
      <c r="W494" s="163">
        <v>0</v>
      </c>
      <c r="X494" s="164">
        <f>W494*H494</f>
        <v>0</v>
      </c>
      <c r="AR494" s="165" t="s">
        <v>206</v>
      </c>
      <c r="AT494" s="165" t="s">
        <v>165</v>
      </c>
      <c r="AU494" s="165" t="s">
        <v>137</v>
      </c>
      <c r="AY494" s="16" t="s">
        <v>163</v>
      </c>
      <c r="BE494" s="166">
        <f>IF(O494="základná",K494,0)</f>
        <v>0</v>
      </c>
      <c r="BF494" s="166">
        <f>IF(O494="znížená",K494,0)</f>
        <v>0</v>
      </c>
      <c r="BG494" s="166">
        <f>IF(O494="zákl. prenesená",K494,0)</f>
        <v>0</v>
      </c>
      <c r="BH494" s="166">
        <f>IF(O494="zníž. prenesená",K494,0)</f>
        <v>0</v>
      </c>
      <c r="BI494" s="166">
        <f>IF(O494="nulová",K494,0)</f>
        <v>0</v>
      </c>
      <c r="BJ494" s="16" t="s">
        <v>137</v>
      </c>
      <c r="BK494" s="167">
        <f>ROUND(P494*H494,3)</f>
        <v>0</v>
      </c>
      <c r="BL494" s="16" t="s">
        <v>206</v>
      </c>
      <c r="BM494" s="165" t="s">
        <v>747</v>
      </c>
    </row>
    <row r="495" spans="2:65" s="12" customFormat="1" ht="10.199999999999999">
      <c r="B495" s="168"/>
      <c r="D495" s="169" t="s">
        <v>170</v>
      </c>
      <c r="E495" s="170" t="s">
        <v>1</v>
      </c>
      <c r="F495" s="171" t="s">
        <v>748</v>
      </c>
      <c r="H495" s="172">
        <v>0.96</v>
      </c>
      <c r="I495" s="173"/>
      <c r="J495" s="173"/>
      <c r="M495" s="168"/>
      <c r="N495" s="174"/>
      <c r="X495" s="175"/>
      <c r="AT495" s="170" t="s">
        <v>170</v>
      </c>
      <c r="AU495" s="170" t="s">
        <v>137</v>
      </c>
      <c r="AV495" s="12" t="s">
        <v>137</v>
      </c>
      <c r="AW495" s="12" t="s">
        <v>5</v>
      </c>
      <c r="AX495" s="12" t="s">
        <v>77</v>
      </c>
      <c r="AY495" s="170" t="s">
        <v>163</v>
      </c>
    </row>
    <row r="496" spans="2:65" s="12" customFormat="1" ht="10.199999999999999">
      <c r="B496" s="168"/>
      <c r="D496" s="169" t="s">
        <v>170</v>
      </c>
      <c r="E496" s="170" t="s">
        <v>1</v>
      </c>
      <c r="F496" s="171" t="s">
        <v>749</v>
      </c>
      <c r="H496" s="172">
        <v>2.6640000000000001</v>
      </c>
      <c r="I496" s="173"/>
      <c r="J496" s="173"/>
      <c r="M496" s="168"/>
      <c r="N496" s="174"/>
      <c r="X496" s="175"/>
      <c r="AT496" s="170" t="s">
        <v>170</v>
      </c>
      <c r="AU496" s="170" t="s">
        <v>137</v>
      </c>
      <c r="AV496" s="12" t="s">
        <v>137</v>
      </c>
      <c r="AW496" s="12" t="s">
        <v>5</v>
      </c>
      <c r="AX496" s="12" t="s">
        <v>77</v>
      </c>
      <c r="AY496" s="170" t="s">
        <v>163</v>
      </c>
    </row>
    <row r="497" spans="2:65" s="12" customFormat="1" ht="10.199999999999999">
      <c r="B497" s="168"/>
      <c r="D497" s="169" t="s">
        <v>170</v>
      </c>
      <c r="E497" s="170" t="s">
        <v>1</v>
      </c>
      <c r="F497" s="171" t="s">
        <v>750</v>
      </c>
      <c r="H497" s="172">
        <v>5.55</v>
      </c>
      <c r="I497" s="173"/>
      <c r="J497" s="173"/>
      <c r="M497" s="168"/>
      <c r="N497" s="174"/>
      <c r="X497" s="175"/>
      <c r="AT497" s="170" t="s">
        <v>170</v>
      </c>
      <c r="AU497" s="170" t="s">
        <v>137</v>
      </c>
      <c r="AV497" s="12" t="s">
        <v>137</v>
      </c>
      <c r="AW497" s="12" t="s">
        <v>5</v>
      </c>
      <c r="AX497" s="12" t="s">
        <v>77</v>
      </c>
      <c r="AY497" s="170" t="s">
        <v>163</v>
      </c>
    </row>
    <row r="498" spans="2:65" s="12" customFormat="1" ht="10.199999999999999">
      <c r="B498" s="168"/>
      <c r="D498" s="169" t="s">
        <v>170</v>
      </c>
      <c r="E498" s="170" t="s">
        <v>1</v>
      </c>
      <c r="F498" s="171" t="s">
        <v>751</v>
      </c>
      <c r="H498" s="172">
        <v>12.47</v>
      </c>
      <c r="I498" s="173"/>
      <c r="J498" s="173"/>
      <c r="M498" s="168"/>
      <c r="N498" s="174"/>
      <c r="X498" s="175"/>
      <c r="AT498" s="170" t="s">
        <v>170</v>
      </c>
      <c r="AU498" s="170" t="s">
        <v>137</v>
      </c>
      <c r="AV498" s="12" t="s">
        <v>137</v>
      </c>
      <c r="AW498" s="12" t="s">
        <v>5</v>
      </c>
      <c r="AX498" s="12" t="s">
        <v>77</v>
      </c>
      <c r="AY498" s="170" t="s">
        <v>163</v>
      </c>
    </row>
    <row r="499" spans="2:65" s="13" customFormat="1" ht="10.199999999999999">
      <c r="B499" s="176"/>
      <c r="D499" s="169" t="s">
        <v>170</v>
      </c>
      <c r="E499" s="177" t="s">
        <v>1</v>
      </c>
      <c r="F499" s="178" t="s">
        <v>173</v>
      </c>
      <c r="H499" s="179">
        <v>21.643999999999998</v>
      </c>
      <c r="I499" s="180"/>
      <c r="J499" s="180"/>
      <c r="M499" s="176"/>
      <c r="N499" s="181"/>
      <c r="X499" s="182"/>
      <c r="AT499" s="177" t="s">
        <v>170</v>
      </c>
      <c r="AU499" s="177" t="s">
        <v>137</v>
      </c>
      <c r="AV499" s="13" t="s">
        <v>169</v>
      </c>
      <c r="AW499" s="13" t="s">
        <v>5</v>
      </c>
      <c r="AX499" s="13" t="s">
        <v>85</v>
      </c>
      <c r="AY499" s="177" t="s">
        <v>163</v>
      </c>
    </row>
    <row r="500" spans="2:65" s="1" customFormat="1" ht="24.15" customHeight="1">
      <c r="B500" s="31"/>
      <c r="C500" s="189" t="s">
        <v>464</v>
      </c>
      <c r="D500" s="189" t="s">
        <v>466</v>
      </c>
      <c r="E500" s="190" t="s">
        <v>740</v>
      </c>
      <c r="F500" s="191" t="s">
        <v>741</v>
      </c>
      <c r="G500" s="192" t="s">
        <v>213</v>
      </c>
      <c r="H500" s="193">
        <v>9.3569999999999993</v>
      </c>
      <c r="I500" s="194"/>
      <c r="J500" s="195"/>
      <c r="K500" s="193">
        <f>ROUND(P500*H500,3)</f>
        <v>0</v>
      </c>
      <c r="L500" s="195"/>
      <c r="M500" s="196"/>
      <c r="N500" s="197" t="s">
        <v>1</v>
      </c>
      <c r="O500" s="121" t="s">
        <v>41</v>
      </c>
      <c r="P500" s="162">
        <f>I500+J500</f>
        <v>0</v>
      </c>
      <c r="Q500" s="162">
        <f>ROUND(I500*H500,3)</f>
        <v>0</v>
      </c>
      <c r="R500" s="162">
        <f>ROUND(J500*H500,3)</f>
        <v>0</v>
      </c>
      <c r="T500" s="163">
        <f>S500*H500</f>
        <v>0</v>
      </c>
      <c r="U500" s="163">
        <v>0</v>
      </c>
      <c r="V500" s="163">
        <f>U500*H500</f>
        <v>0</v>
      </c>
      <c r="W500" s="163">
        <v>0</v>
      </c>
      <c r="X500" s="164">
        <f>W500*H500</f>
        <v>0</v>
      </c>
      <c r="AR500" s="165" t="s">
        <v>247</v>
      </c>
      <c r="AT500" s="165" t="s">
        <v>466</v>
      </c>
      <c r="AU500" s="165" t="s">
        <v>137</v>
      </c>
      <c r="AY500" s="16" t="s">
        <v>163</v>
      </c>
      <c r="BE500" s="166">
        <f>IF(O500="základná",K500,0)</f>
        <v>0</v>
      </c>
      <c r="BF500" s="166">
        <f>IF(O500="znížená",K500,0)</f>
        <v>0</v>
      </c>
      <c r="BG500" s="166">
        <f>IF(O500="zákl. prenesená",K500,0)</f>
        <v>0</v>
      </c>
      <c r="BH500" s="166">
        <f>IF(O500="zníž. prenesená",K500,0)</f>
        <v>0</v>
      </c>
      <c r="BI500" s="166">
        <f>IF(O500="nulová",K500,0)</f>
        <v>0</v>
      </c>
      <c r="BJ500" s="16" t="s">
        <v>137</v>
      </c>
      <c r="BK500" s="167">
        <f>ROUND(P500*H500,3)</f>
        <v>0</v>
      </c>
      <c r="BL500" s="16" t="s">
        <v>206</v>
      </c>
      <c r="BM500" s="165" t="s">
        <v>752</v>
      </c>
    </row>
    <row r="501" spans="2:65" s="1" customFormat="1" ht="24.15" customHeight="1">
      <c r="B501" s="31"/>
      <c r="C501" s="189" t="s">
        <v>753</v>
      </c>
      <c r="D501" s="189" t="s">
        <v>466</v>
      </c>
      <c r="E501" s="190" t="s">
        <v>754</v>
      </c>
      <c r="F501" s="191" t="s">
        <v>755</v>
      </c>
      <c r="G501" s="192" t="s">
        <v>213</v>
      </c>
      <c r="H501" s="193">
        <v>12.47</v>
      </c>
      <c r="I501" s="194"/>
      <c r="J501" s="195"/>
      <c r="K501" s="193">
        <f>ROUND(P501*H501,3)</f>
        <v>0</v>
      </c>
      <c r="L501" s="195"/>
      <c r="M501" s="196"/>
      <c r="N501" s="197" t="s">
        <v>1</v>
      </c>
      <c r="O501" s="121" t="s">
        <v>41</v>
      </c>
      <c r="P501" s="162">
        <f>I501+J501</f>
        <v>0</v>
      </c>
      <c r="Q501" s="162">
        <f>ROUND(I501*H501,3)</f>
        <v>0</v>
      </c>
      <c r="R501" s="162">
        <f>ROUND(J501*H501,3)</f>
        <v>0</v>
      </c>
      <c r="T501" s="163">
        <f>S501*H501</f>
        <v>0</v>
      </c>
      <c r="U501" s="163">
        <v>0</v>
      </c>
      <c r="V501" s="163">
        <f>U501*H501</f>
        <v>0</v>
      </c>
      <c r="W501" s="163">
        <v>0</v>
      </c>
      <c r="X501" s="164">
        <f>W501*H501</f>
        <v>0</v>
      </c>
      <c r="AR501" s="165" t="s">
        <v>247</v>
      </c>
      <c r="AT501" s="165" t="s">
        <v>466</v>
      </c>
      <c r="AU501" s="165" t="s">
        <v>137</v>
      </c>
      <c r="AY501" s="16" t="s">
        <v>163</v>
      </c>
      <c r="BE501" s="166">
        <f>IF(O501="základná",K501,0)</f>
        <v>0</v>
      </c>
      <c r="BF501" s="166">
        <f>IF(O501="znížená",K501,0)</f>
        <v>0</v>
      </c>
      <c r="BG501" s="166">
        <f>IF(O501="zákl. prenesená",K501,0)</f>
        <v>0</v>
      </c>
      <c r="BH501" s="166">
        <f>IF(O501="zníž. prenesená",K501,0)</f>
        <v>0</v>
      </c>
      <c r="BI501" s="166">
        <f>IF(O501="nulová",K501,0)</f>
        <v>0</v>
      </c>
      <c r="BJ501" s="16" t="s">
        <v>137</v>
      </c>
      <c r="BK501" s="167">
        <f>ROUND(P501*H501,3)</f>
        <v>0</v>
      </c>
      <c r="BL501" s="16" t="s">
        <v>206</v>
      </c>
      <c r="BM501" s="165" t="s">
        <v>756</v>
      </c>
    </row>
    <row r="502" spans="2:65" s="1" customFormat="1" ht="24.15" customHeight="1">
      <c r="B502" s="31"/>
      <c r="C502" s="154" t="s">
        <v>469</v>
      </c>
      <c r="D502" s="154" t="s">
        <v>165</v>
      </c>
      <c r="E502" s="155" t="s">
        <v>757</v>
      </c>
      <c r="F502" s="156" t="s">
        <v>758</v>
      </c>
      <c r="G502" s="157" t="s">
        <v>195</v>
      </c>
      <c r="H502" s="158">
        <v>14.9</v>
      </c>
      <c r="I502" s="159"/>
      <c r="J502" s="159"/>
      <c r="K502" s="158">
        <f>ROUND(P502*H502,3)</f>
        <v>0</v>
      </c>
      <c r="L502" s="160"/>
      <c r="M502" s="31"/>
      <c r="N502" s="161" t="s">
        <v>1</v>
      </c>
      <c r="O502" s="121" t="s">
        <v>41</v>
      </c>
      <c r="P502" s="162">
        <f>I502+J502</f>
        <v>0</v>
      </c>
      <c r="Q502" s="162">
        <f>ROUND(I502*H502,3)</f>
        <v>0</v>
      </c>
      <c r="R502" s="162">
        <f>ROUND(J502*H502,3)</f>
        <v>0</v>
      </c>
      <c r="T502" s="163">
        <f>S502*H502</f>
        <v>0</v>
      </c>
      <c r="U502" s="163">
        <v>0</v>
      </c>
      <c r="V502" s="163">
        <f>U502*H502</f>
        <v>0</v>
      </c>
      <c r="W502" s="163">
        <v>0</v>
      </c>
      <c r="X502" s="164">
        <f>W502*H502</f>
        <v>0</v>
      </c>
      <c r="AR502" s="165" t="s">
        <v>206</v>
      </c>
      <c r="AT502" s="165" t="s">
        <v>165</v>
      </c>
      <c r="AU502" s="165" t="s">
        <v>137</v>
      </c>
      <c r="AY502" s="16" t="s">
        <v>163</v>
      </c>
      <c r="BE502" s="166">
        <f>IF(O502="základná",K502,0)</f>
        <v>0</v>
      </c>
      <c r="BF502" s="166">
        <f>IF(O502="znížená",K502,0)</f>
        <v>0</v>
      </c>
      <c r="BG502" s="166">
        <f>IF(O502="zákl. prenesená",K502,0)</f>
        <v>0</v>
      </c>
      <c r="BH502" s="166">
        <f>IF(O502="zníž. prenesená",K502,0)</f>
        <v>0</v>
      </c>
      <c r="BI502" s="166">
        <f>IF(O502="nulová",K502,0)</f>
        <v>0</v>
      </c>
      <c r="BJ502" s="16" t="s">
        <v>137</v>
      </c>
      <c r="BK502" s="167">
        <f>ROUND(P502*H502,3)</f>
        <v>0</v>
      </c>
      <c r="BL502" s="16" t="s">
        <v>206</v>
      </c>
      <c r="BM502" s="165" t="s">
        <v>759</v>
      </c>
    </row>
    <row r="503" spans="2:65" s="11" customFormat="1" ht="22.8" customHeight="1">
      <c r="B503" s="141"/>
      <c r="D503" s="142" t="s">
        <v>76</v>
      </c>
      <c r="E503" s="152" t="s">
        <v>760</v>
      </c>
      <c r="F503" s="152" t="s">
        <v>761</v>
      </c>
      <c r="I503" s="144"/>
      <c r="J503" s="144"/>
      <c r="K503" s="153">
        <f>BK503</f>
        <v>0</v>
      </c>
      <c r="M503" s="141"/>
      <c r="N503" s="146"/>
      <c r="Q503" s="147">
        <f>SUM(Q504:Q507)</f>
        <v>0</v>
      </c>
      <c r="R503" s="147">
        <f>SUM(R504:R507)</f>
        <v>0</v>
      </c>
      <c r="T503" s="148">
        <f>SUM(T504:T507)</f>
        <v>0</v>
      </c>
      <c r="V503" s="148">
        <f>SUM(V504:V507)</f>
        <v>0</v>
      </c>
      <c r="X503" s="149">
        <f>SUM(X504:X507)</f>
        <v>0</v>
      </c>
      <c r="AR503" s="142" t="s">
        <v>137</v>
      </c>
      <c r="AT503" s="150" t="s">
        <v>76</v>
      </c>
      <c r="AU503" s="150" t="s">
        <v>85</v>
      </c>
      <c r="AY503" s="142" t="s">
        <v>163</v>
      </c>
      <c r="BK503" s="151">
        <f>SUM(BK504:BK507)</f>
        <v>0</v>
      </c>
    </row>
    <row r="504" spans="2:65" s="1" customFormat="1" ht="33" customHeight="1">
      <c r="B504" s="31"/>
      <c r="C504" s="154" t="s">
        <v>762</v>
      </c>
      <c r="D504" s="154" t="s">
        <v>165</v>
      </c>
      <c r="E504" s="155" t="s">
        <v>763</v>
      </c>
      <c r="F504" s="156" t="s">
        <v>764</v>
      </c>
      <c r="G504" s="157" t="s">
        <v>765</v>
      </c>
      <c r="H504" s="158">
        <v>5</v>
      </c>
      <c r="I504" s="159"/>
      <c r="J504" s="159"/>
      <c r="K504" s="158">
        <f>ROUND(P504*H504,3)</f>
        <v>0</v>
      </c>
      <c r="L504" s="160"/>
      <c r="M504" s="31"/>
      <c r="N504" s="161" t="s">
        <v>1</v>
      </c>
      <c r="O504" s="121" t="s">
        <v>41</v>
      </c>
      <c r="P504" s="162">
        <f>I504+J504</f>
        <v>0</v>
      </c>
      <c r="Q504" s="162">
        <f>ROUND(I504*H504,3)</f>
        <v>0</v>
      </c>
      <c r="R504" s="162">
        <f>ROUND(J504*H504,3)</f>
        <v>0</v>
      </c>
      <c r="T504" s="163">
        <f>S504*H504</f>
        <v>0</v>
      </c>
      <c r="U504" s="163">
        <v>0</v>
      </c>
      <c r="V504" s="163">
        <f>U504*H504</f>
        <v>0</v>
      </c>
      <c r="W504" s="163">
        <v>0</v>
      </c>
      <c r="X504" s="164">
        <f>W504*H504</f>
        <v>0</v>
      </c>
      <c r="AR504" s="165" t="s">
        <v>206</v>
      </c>
      <c r="AT504" s="165" t="s">
        <v>165</v>
      </c>
      <c r="AU504" s="165" t="s">
        <v>137</v>
      </c>
      <c r="AY504" s="16" t="s">
        <v>163</v>
      </c>
      <c r="BE504" s="166">
        <f>IF(O504="základná",K504,0)</f>
        <v>0</v>
      </c>
      <c r="BF504" s="166">
        <f>IF(O504="znížená",K504,0)</f>
        <v>0</v>
      </c>
      <c r="BG504" s="166">
        <f>IF(O504="zákl. prenesená",K504,0)</f>
        <v>0</v>
      </c>
      <c r="BH504" s="166">
        <f>IF(O504="zníž. prenesená",K504,0)</f>
        <v>0</v>
      </c>
      <c r="BI504" s="166">
        <f>IF(O504="nulová",K504,0)</f>
        <v>0</v>
      </c>
      <c r="BJ504" s="16" t="s">
        <v>137</v>
      </c>
      <c r="BK504" s="167">
        <f>ROUND(P504*H504,3)</f>
        <v>0</v>
      </c>
      <c r="BL504" s="16" t="s">
        <v>206</v>
      </c>
      <c r="BM504" s="165" t="s">
        <v>766</v>
      </c>
    </row>
    <row r="505" spans="2:65" s="1" customFormat="1" ht="21.75" customHeight="1">
      <c r="B505" s="31"/>
      <c r="C505" s="154" t="s">
        <v>475</v>
      </c>
      <c r="D505" s="154" t="s">
        <v>165</v>
      </c>
      <c r="E505" s="155" t="s">
        <v>767</v>
      </c>
      <c r="F505" s="156" t="s">
        <v>768</v>
      </c>
      <c r="G505" s="157" t="s">
        <v>765</v>
      </c>
      <c r="H505" s="158">
        <v>1</v>
      </c>
      <c r="I505" s="159"/>
      <c r="J505" s="159"/>
      <c r="K505" s="158">
        <f>ROUND(P505*H505,3)</f>
        <v>0</v>
      </c>
      <c r="L505" s="160"/>
      <c r="M505" s="31"/>
      <c r="N505" s="161" t="s">
        <v>1</v>
      </c>
      <c r="O505" s="121" t="s">
        <v>41</v>
      </c>
      <c r="P505" s="162">
        <f>I505+J505</f>
        <v>0</v>
      </c>
      <c r="Q505" s="162">
        <f>ROUND(I505*H505,3)</f>
        <v>0</v>
      </c>
      <c r="R505" s="162">
        <f>ROUND(J505*H505,3)</f>
        <v>0</v>
      </c>
      <c r="T505" s="163">
        <f>S505*H505</f>
        <v>0</v>
      </c>
      <c r="U505" s="163">
        <v>0</v>
      </c>
      <c r="V505" s="163">
        <f>U505*H505</f>
        <v>0</v>
      </c>
      <c r="W505" s="163">
        <v>0</v>
      </c>
      <c r="X505" s="164">
        <f>W505*H505</f>
        <v>0</v>
      </c>
      <c r="AR505" s="165" t="s">
        <v>206</v>
      </c>
      <c r="AT505" s="165" t="s">
        <v>165</v>
      </c>
      <c r="AU505" s="165" t="s">
        <v>137</v>
      </c>
      <c r="AY505" s="16" t="s">
        <v>163</v>
      </c>
      <c r="BE505" s="166">
        <f>IF(O505="základná",K505,0)</f>
        <v>0</v>
      </c>
      <c r="BF505" s="166">
        <f>IF(O505="znížená",K505,0)</f>
        <v>0</v>
      </c>
      <c r="BG505" s="166">
        <f>IF(O505="zákl. prenesená",K505,0)</f>
        <v>0</v>
      </c>
      <c r="BH505" s="166">
        <f>IF(O505="zníž. prenesená",K505,0)</f>
        <v>0</v>
      </c>
      <c r="BI505" s="166">
        <f>IF(O505="nulová",K505,0)</f>
        <v>0</v>
      </c>
      <c r="BJ505" s="16" t="s">
        <v>137</v>
      </c>
      <c r="BK505" s="167">
        <f>ROUND(P505*H505,3)</f>
        <v>0</v>
      </c>
      <c r="BL505" s="16" t="s">
        <v>206</v>
      </c>
      <c r="BM505" s="165" t="s">
        <v>769</v>
      </c>
    </row>
    <row r="506" spans="2:65" s="1" customFormat="1" ht="24.15" customHeight="1">
      <c r="B506" s="31"/>
      <c r="C506" s="154" t="s">
        <v>770</v>
      </c>
      <c r="D506" s="154" t="s">
        <v>165</v>
      </c>
      <c r="E506" s="155" t="s">
        <v>771</v>
      </c>
      <c r="F506" s="156" t="s">
        <v>772</v>
      </c>
      <c r="G506" s="157" t="s">
        <v>765</v>
      </c>
      <c r="H506" s="158">
        <v>8</v>
      </c>
      <c r="I506" s="159"/>
      <c r="J506" s="159"/>
      <c r="K506" s="158">
        <f>ROUND(P506*H506,3)</f>
        <v>0</v>
      </c>
      <c r="L506" s="160"/>
      <c r="M506" s="31"/>
      <c r="N506" s="161" t="s">
        <v>1</v>
      </c>
      <c r="O506" s="121" t="s">
        <v>41</v>
      </c>
      <c r="P506" s="162">
        <f>I506+J506</f>
        <v>0</v>
      </c>
      <c r="Q506" s="162">
        <f>ROUND(I506*H506,3)</f>
        <v>0</v>
      </c>
      <c r="R506" s="162">
        <f>ROUND(J506*H506,3)</f>
        <v>0</v>
      </c>
      <c r="T506" s="163">
        <f>S506*H506</f>
        <v>0</v>
      </c>
      <c r="U506" s="163">
        <v>0</v>
      </c>
      <c r="V506" s="163">
        <f>U506*H506</f>
        <v>0</v>
      </c>
      <c r="W506" s="163">
        <v>0</v>
      </c>
      <c r="X506" s="164">
        <f>W506*H506</f>
        <v>0</v>
      </c>
      <c r="AR506" s="165" t="s">
        <v>206</v>
      </c>
      <c r="AT506" s="165" t="s">
        <v>165</v>
      </c>
      <c r="AU506" s="165" t="s">
        <v>137</v>
      </c>
      <c r="AY506" s="16" t="s">
        <v>163</v>
      </c>
      <c r="BE506" s="166">
        <f>IF(O506="základná",K506,0)</f>
        <v>0</v>
      </c>
      <c r="BF506" s="166">
        <f>IF(O506="znížená",K506,0)</f>
        <v>0</v>
      </c>
      <c r="BG506" s="166">
        <f>IF(O506="zákl. prenesená",K506,0)</f>
        <v>0</v>
      </c>
      <c r="BH506" s="166">
        <f>IF(O506="zníž. prenesená",K506,0)</f>
        <v>0</v>
      </c>
      <c r="BI506" s="166">
        <f>IF(O506="nulová",K506,0)</f>
        <v>0</v>
      </c>
      <c r="BJ506" s="16" t="s">
        <v>137</v>
      </c>
      <c r="BK506" s="167">
        <f>ROUND(P506*H506,3)</f>
        <v>0</v>
      </c>
      <c r="BL506" s="16" t="s">
        <v>206</v>
      </c>
      <c r="BM506" s="165" t="s">
        <v>773</v>
      </c>
    </row>
    <row r="507" spans="2:65" s="1" customFormat="1" ht="24.15" customHeight="1">
      <c r="B507" s="31"/>
      <c r="C507" s="154" t="s">
        <v>481</v>
      </c>
      <c r="D507" s="154" t="s">
        <v>165</v>
      </c>
      <c r="E507" s="155" t="s">
        <v>774</v>
      </c>
      <c r="F507" s="156" t="s">
        <v>775</v>
      </c>
      <c r="G507" s="157" t="s">
        <v>195</v>
      </c>
      <c r="H507" s="158">
        <v>0.65</v>
      </c>
      <c r="I507" s="159"/>
      <c r="J507" s="159"/>
      <c r="K507" s="158">
        <f>ROUND(P507*H507,3)</f>
        <v>0</v>
      </c>
      <c r="L507" s="160"/>
      <c r="M507" s="31"/>
      <c r="N507" s="161" t="s">
        <v>1</v>
      </c>
      <c r="O507" s="121" t="s">
        <v>41</v>
      </c>
      <c r="P507" s="162">
        <f>I507+J507</f>
        <v>0</v>
      </c>
      <c r="Q507" s="162">
        <f>ROUND(I507*H507,3)</f>
        <v>0</v>
      </c>
      <c r="R507" s="162">
        <f>ROUND(J507*H507,3)</f>
        <v>0</v>
      </c>
      <c r="T507" s="163">
        <f>S507*H507</f>
        <v>0</v>
      </c>
      <c r="U507" s="163">
        <v>0</v>
      </c>
      <c r="V507" s="163">
        <f>U507*H507</f>
        <v>0</v>
      </c>
      <c r="W507" s="163">
        <v>0</v>
      </c>
      <c r="X507" s="164">
        <f>W507*H507</f>
        <v>0</v>
      </c>
      <c r="AR507" s="165" t="s">
        <v>206</v>
      </c>
      <c r="AT507" s="165" t="s">
        <v>165</v>
      </c>
      <c r="AU507" s="165" t="s">
        <v>137</v>
      </c>
      <c r="AY507" s="16" t="s">
        <v>163</v>
      </c>
      <c r="BE507" s="166">
        <f>IF(O507="základná",K507,0)</f>
        <v>0</v>
      </c>
      <c r="BF507" s="166">
        <f>IF(O507="znížená",K507,0)</f>
        <v>0</v>
      </c>
      <c r="BG507" s="166">
        <f>IF(O507="zákl. prenesená",K507,0)</f>
        <v>0</v>
      </c>
      <c r="BH507" s="166">
        <f>IF(O507="zníž. prenesená",K507,0)</f>
        <v>0</v>
      </c>
      <c r="BI507" s="166">
        <f>IF(O507="nulová",K507,0)</f>
        <v>0</v>
      </c>
      <c r="BJ507" s="16" t="s">
        <v>137</v>
      </c>
      <c r="BK507" s="167">
        <f>ROUND(P507*H507,3)</f>
        <v>0</v>
      </c>
      <c r="BL507" s="16" t="s">
        <v>206</v>
      </c>
      <c r="BM507" s="165" t="s">
        <v>776</v>
      </c>
    </row>
    <row r="508" spans="2:65" s="11" customFormat="1" ht="22.8" customHeight="1">
      <c r="B508" s="141"/>
      <c r="D508" s="142" t="s">
        <v>76</v>
      </c>
      <c r="E508" s="152" t="s">
        <v>777</v>
      </c>
      <c r="F508" s="152" t="s">
        <v>778</v>
      </c>
      <c r="I508" s="144"/>
      <c r="J508" s="144"/>
      <c r="K508" s="153">
        <f>BK508</f>
        <v>0</v>
      </c>
      <c r="M508" s="141"/>
      <c r="N508" s="146"/>
      <c r="Q508" s="147">
        <f>SUM(Q509:Q536)</f>
        <v>0</v>
      </c>
      <c r="R508" s="147">
        <f>SUM(R509:R536)</f>
        <v>0</v>
      </c>
      <c r="T508" s="148">
        <f>SUM(T509:T536)</f>
        <v>0</v>
      </c>
      <c r="V508" s="148">
        <f>SUM(V509:V536)</f>
        <v>0</v>
      </c>
      <c r="X508" s="149">
        <f>SUM(X509:X536)</f>
        <v>0</v>
      </c>
      <c r="AR508" s="142" t="s">
        <v>137</v>
      </c>
      <c r="AT508" s="150" t="s">
        <v>76</v>
      </c>
      <c r="AU508" s="150" t="s">
        <v>85</v>
      </c>
      <c r="AY508" s="142" t="s">
        <v>163</v>
      </c>
      <c r="BK508" s="151">
        <f>SUM(BK509:BK536)</f>
        <v>0</v>
      </c>
    </row>
    <row r="509" spans="2:65" s="1" customFormat="1" ht="49.05" customHeight="1">
      <c r="B509" s="31"/>
      <c r="C509" s="154" t="s">
        <v>779</v>
      </c>
      <c r="D509" s="154" t="s">
        <v>165</v>
      </c>
      <c r="E509" s="155" t="s">
        <v>780</v>
      </c>
      <c r="F509" s="156" t="s">
        <v>781</v>
      </c>
      <c r="G509" s="157" t="s">
        <v>520</v>
      </c>
      <c r="H509" s="158">
        <v>25</v>
      </c>
      <c r="I509" s="159"/>
      <c r="J509" s="159"/>
      <c r="K509" s="158">
        <f>ROUND(P509*H509,3)</f>
        <v>0</v>
      </c>
      <c r="L509" s="160"/>
      <c r="M509" s="31"/>
      <c r="N509" s="161" t="s">
        <v>1</v>
      </c>
      <c r="O509" s="121" t="s">
        <v>41</v>
      </c>
      <c r="P509" s="162">
        <f>I509+J509</f>
        <v>0</v>
      </c>
      <c r="Q509" s="162">
        <f>ROUND(I509*H509,3)</f>
        <v>0</v>
      </c>
      <c r="R509" s="162">
        <f>ROUND(J509*H509,3)</f>
        <v>0</v>
      </c>
      <c r="T509" s="163">
        <f>S509*H509</f>
        <v>0</v>
      </c>
      <c r="U509" s="163">
        <v>0</v>
      </c>
      <c r="V509" s="163">
        <f>U509*H509</f>
        <v>0</v>
      </c>
      <c r="W509" s="163">
        <v>0</v>
      </c>
      <c r="X509" s="164">
        <f>W509*H509</f>
        <v>0</v>
      </c>
      <c r="AR509" s="165" t="s">
        <v>206</v>
      </c>
      <c r="AT509" s="165" t="s">
        <v>165</v>
      </c>
      <c r="AU509" s="165" t="s">
        <v>137</v>
      </c>
      <c r="AY509" s="16" t="s">
        <v>163</v>
      </c>
      <c r="BE509" s="166">
        <f>IF(O509="základná",K509,0)</f>
        <v>0</v>
      </c>
      <c r="BF509" s="166">
        <f>IF(O509="znížená",K509,0)</f>
        <v>0</v>
      </c>
      <c r="BG509" s="166">
        <f>IF(O509="zákl. prenesená",K509,0)</f>
        <v>0</v>
      </c>
      <c r="BH509" s="166">
        <f>IF(O509="zníž. prenesená",K509,0)</f>
        <v>0</v>
      </c>
      <c r="BI509" s="166">
        <f>IF(O509="nulová",K509,0)</f>
        <v>0</v>
      </c>
      <c r="BJ509" s="16" t="s">
        <v>137</v>
      </c>
      <c r="BK509" s="167">
        <f>ROUND(P509*H509,3)</f>
        <v>0</v>
      </c>
      <c r="BL509" s="16" t="s">
        <v>206</v>
      </c>
      <c r="BM509" s="165" t="s">
        <v>782</v>
      </c>
    </row>
    <row r="510" spans="2:65" s="12" customFormat="1" ht="20.399999999999999">
      <c r="B510" s="168"/>
      <c r="D510" s="169" t="s">
        <v>170</v>
      </c>
      <c r="E510" s="170" t="s">
        <v>1</v>
      </c>
      <c r="F510" s="171" t="s">
        <v>783</v>
      </c>
      <c r="H510" s="172">
        <v>25</v>
      </c>
      <c r="I510" s="173"/>
      <c r="J510" s="173"/>
      <c r="M510" s="168"/>
      <c r="N510" s="174"/>
      <c r="X510" s="175"/>
      <c r="AT510" s="170" t="s">
        <v>170</v>
      </c>
      <c r="AU510" s="170" t="s">
        <v>137</v>
      </c>
      <c r="AV510" s="12" t="s">
        <v>137</v>
      </c>
      <c r="AW510" s="12" t="s">
        <v>5</v>
      </c>
      <c r="AX510" s="12" t="s">
        <v>77</v>
      </c>
      <c r="AY510" s="170" t="s">
        <v>163</v>
      </c>
    </row>
    <row r="511" spans="2:65" s="13" customFormat="1" ht="10.199999999999999">
      <c r="B511" s="176"/>
      <c r="D511" s="169" t="s">
        <v>170</v>
      </c>
      <c r="E511" s="177" t="s">
        <v>1</v>
      </c>
      <c r="F511" s="178" t="s">
        <v>173</v>
      </c>
      <c r="H511" s="179">
        <v>25</v>
      </c>
      <c r="I511" s="180"/>
      <c r="J511" s="180"/>
      <c r="M511" s="176"/>
      <c r="N511" s="181"/>
      <c r="X511" s="182"/>
      <c r="AT511" s="177" t="s">
        <v>170</v>
      </c>
      <c r="AU511" s="177" t="s">
        <v>137</v>
      </c>
      <c r="AV511" s="13" t="s">
        <v>169</v>
      </c>
      <c r="AW511" s="13" t="s">
        <v>5</v>
      </c>
      <c r="AX511" s="13" t="s">
        <v>85</v>
      </c>
      <c r="AY511" s="177" t="s">
        <v>163</v>
      </c>
    </row>
    <row r="512" spans="2:65" s="1" customFormat="1" ht="49.05" customHeight="1">
      <c r="B512" s="31"/>
      <c r="C512" s="154" t="s">
        <v>485</v>
      </c>
      <c r="D512" s="154" t="s">
        <v>165</v>
      </c>
      <c r="E512" s="155" t="s">
        <v>784</v>
      </c>
      <c r="F512" s="156" t="s">
        <v>785</v>
      </c>
      <c r="G512" s="157" t="s">
        <v>520</v>
      </c>
      <c r="H512" s="158">
        <v>18</v>
      </c>
      <c r="I512" s="159"/>
      <c r="J512" s="159"/>
      <c r="K512" s="158">
        <f>ROUND(P512*H512,3)</f>
        <v>0</v>
      </c>
      <c r="L512" s="160"/>
      <c r="M512" s="31"/>
      <c r="N512" s="161" t="s">
        <v>1</v>
      </c>
      <c r="O512" s="121" t="s">
        <v>41</v>
      </c>
      <c r="P512" s="162">
        <f>I512+J512</f>
        <v>0</v>
      </c>
      <c r="Q512" s="162">
        <f>ROUND(I512*H512,3)</f>
        <v>0</v>
      </c>
      <c r="R512" s="162">
        <f>ROUND(J512*H512,3)</f>
        <v>0</v>
      </c>
      <c r="T512" s="163">
        <f>S512*H512</f>
        <v>0</v>
      </c>
      <c r="U512" s="163">
        <v>0</v>
      </c>
      <c r="V512" s="163">
        <f>U512*H512</f>
        <v>0</v>
      </c>
      <c r="W512" s="163">
        <v>0</v>
      </c>
      <c r="X512" s="164">
        <f>W512*H512</f>
        <v>0</v>
      </c>
      <c r="AR512" s="165" t="s">
        <v>206</v>
      </c>
      <c r="AT512" s="165" t="s">
        <v>165</v>
      </c>
      <c r="AU512" s="165" t="s">
        <v>137</v>
      </c>
      <c r="AY512" s="16" t="s">
        <v>163</v>
      </c>
      <c r="BE512" s="166">
        <f>IF(O512="základná",K512,0)</f>
        <v>0</v>
      </c>
      <c r="BF512" s="166">
        <f>IF(O512="znížená",K512,0)</f>
        <v>0</v>
      </c>
      <c r="BG512" s="166">
        <f>IF(O512="zákl. prenesená",K512,0)</f>
        <v>0</v>
      </c>
      <c r="BH512" s="166">
        <f>IF(O512="zníž. prenesená",K512,0)</f>
        <v>0</v>
      </c>
      <c r="BI512" s="166">
        <f>IF(O512="nulová",K512,0)</f>
        <v>0</v>
      </c>
      <c r="BJ512" s="16" t="s">
        <v>137</v>
      </c>
      <c r="BK512" s="167">
        <f>ROUND(P512*H512,3)</f>
        <v>0</v>
      </c>
      <c r="BL512" s="16" t="s">
        <v>206</v>
      </c>
      <c r="BM512" s="165" t="s">
        <v>786</v>
      </c>
    </row>
    <row r="513" spans="2:65" s="12" customFormat="1" ht="10.199999999999999">
      <c r="B513" s="168"/>
      <c r="D513" s="169" t="s">
        <v>170</v>
      </c>
      <c r="E513" s="170" t="s">
        <v>1</v>
      </c>
      <c r="F513" s="171" t="s">
        <v>787</v>
      </c>
      <c r="H513" s="172">
        <v>18</v>
      </c>
      <c r="I513" s="173"/>
      <c r="J513" s="173"/>
      <c r="M513" s="168"/>
      <c r="N513" s="174"/>
      <c r="X513" s="175"/>
      <c r="AT513" s="170" t="s">
        <v>170</v>
      </c>
      <c r="AU513" s="170" t="s">
        <v>137</v>
      </c>
      <c r="AV513" s="12" t="s">
        <v>137</v>
      </c>
      <c r="AW513" s="12" t="s">
        <v>5</v>
      </c>
      <c r="AX513" s="12" t="s">
        <v>77</v>
      </c>
      <c r="AY513" s="170" t="s">
        <v>163</v>
      </c>
    </row>
    <row r="514" spans="2:65" s="13" customFormat="1" ht="10.199999999999999">
      <c r="B514" s="176"/>
      <c r="D514" s="169" t="s">
        <v>170</v>
      </c>
      <c r="E514" s="177" t="s">
        <v>1</v>
      </c>
      <c r="F514" s="178" t="s">
        <v>173</v>
      </c>
      <c r="H514" s="179">
        <v>18</v>
      </c>
      <c r="I514" s="180"/>
      <c r="J514" s="180"/>
      <c r="M514" s="176"/>
      <c r="N514" s="181"/>
      <c r="X514" s="182"/>
      <c r="AT514" s="177" t="s">
        <v>170</v>
      </c>
      <c r="AU514" s="177" t="s">
        <v>137</v>
      </c>
      <c r="AV514" s="13" t="s">
        <v>169</v>
      </c>
      <c r="AW514" s="13" t="s">
        <v>5</v>
      </c>
      <c r="AX514" s="13" t="s">
        <v>85</v>
      </c>
      <c r="AY514" s="177" t="s">
        <v>163</v>
      </c>
    </row>
    <row r="515" spans="2:65" s="1" customFormat="1" ht="37.799999999999997" customHeight="1">
      <c r="B515" s="31"/>
      <c r="C515" s="154" t="s">
        <v>788</v>
      </c>
      <c r="D515" s="154" t="s">
        <v>165</v>
      </c>
      <c r="E515" s="155" t="s">
        <v>789</v>
      </c>
      <c r="F515" s="156" t="s">
        <v>790</v>
      </c>
      <c r="G515" s="157" t="s">
        <v>520</v>
      </c>
      <c r="H515" s="158">
        <v>103</v>
      </c>
      <c r="I515" s="159"/>
      <c r="J515" s="159"/>
      <c r="K515" s="158">
        <f>ROUND(P515*H515,3)</f>
        <v>0</v>
      </c>
      <c r="L515" s="160"/>
      <c r="M515" s="31"/>
      <c r="N515" s="161" t="s">
        <v>1</v>
      </c>
      <c r="O515" s="121" t="s">
        <v>41</v>
      </c>
      <c r="P515" s="162">
        <f>I515+J515</f>
        <v>0</v>
      </c>
      <c r="Q515" s="162">
        <f>ROUND(I515*H515,3)</f>
        <v>0</v>
      </c>
      <c r="R515" s="162">
        <f>ROUND(J515*H515,3)</f>
        <v>0</v>
      </c>
      <c r="T515" s="163">
        <f>S515*H515</f>
        <v>0</v>
      </c>
      <c r="U515" s="163">
        <v>0</v>
      </c>
      <c r="V515" s="163">
        <f>U515*H515</f>
        <v>0</v>
      </c>
      <c r="W515" s="163">
        <v>0</v>
      </c>
      <c r="X515" s="164">
        <f>W515*H515</f>
        <v>0</v>
      </c>
      <c r="AR515" s="165" t="s">
        <v>206</v>
      </c>
      <c r="AT515" s="165" t="s">
        <v>165</v>
      </c>
      <c r="AU515" s="165" t="s">
        <v>137</v>
      </c>
      <c r="AY515" s="16" t="s">
        <v>163</v>
      </c>
      <c r="BE515" s="166">
        <f>IF(O515="základná",K515,0)</f>
        <v>0</v>
      </c>
      <c r="BF515" s="166">
        <f>IF(O515="znížená",K515,0)</f>
        <v>0</v>
      </c>
      <c r="BG515" s="166">
        <f>IF(O515="zákl. prenesená",K515,0)</f>
        <v>0</v>
      </c>
      <c r="BH515" s="166">
        <f>IF(O515="zníž. prenesená",K515,0)</f>
        <v>0</v>
      </c>
      <c r="BI515" s="166">
        <f>IF(O515="nulová",K515,0)</f>
        <v>0</v>
      </c>
      <c r="BJ515" s="16" t="s">
        <v>137</v>
      </c>
      <c r="BK515" s="167">
        <f>ROUND(P515*H515,3)</f>
        <v>0</v>
      </c>
      <c r="BL515" s="16" t="s">
        <v>206</v>
      </c>
      <c r="BM515" s="165" t="s">
        <v>791</v>
      </c>
    </row>
    <row r="516" spans="2:65" s="12" customFormat="1" ht="10.199999999999999">
      <c r="B516" s="168"/>
      <c r="D516" s="169" t="s">
        <v>170</v>
      </c>
      <c r="E516" s="170" t="s">
        <v>1</v>
      </c>
      <c r="F516" s="171" t="s">
        <v>792</v>
      </c>
      <c r="H516" s="172">
        <v>103</v>
      </c>
      <c r="I516" s="173"/>
      <c r="J516" s="173"/>
      <c r="M516" s="168"/>
      <c r="N516" s="174"/>
      <c r="X516" s="175"/>
      <c r="AT516" s="170" t="s">
        <v>170</v>
      </c>
      <c r="AU516" s="170" t="s">
        <v>137</v>
      </c>
      <c r="AV516" s="12" t="s">
        <v>137</v>
      </c>
      <c r="AW516" s="12" t="s">
        <v>5</v>
      </c>
      <c r="AX516" s="12" t="s">
        <v>77</v>
      </c>
      <c r="AY516" s="170" t="s">
        <v>163</v>
      </c>
    </row>
    <row r="517" spans="2:65" s="13" customFormat="1" ht="10.199999999999999">
      <c r="B517" s="176"/>
      <c r="D517" s="169" t="s">
        <v>170</v>
      </c>
      <c r="E517" s="177" t="s">
        <v>1</v>
      </c>
      <c r="F517" s="178" t="s">
        <v>173</v>
      </c>
      <c r="H517" s="179">
        <v>103</v>
      </c>
      <c r="I517" s="180"/>
      <c r="J517" s="180"/>
      <c r="M517" s="176"/>
      <c r="N517" s="181"/>
      <c r="X517" s="182"/>
      <c r="AT517" s="177" t="s">
        <v>170</v>
      </c>
      <c r="AU517" s="177" t="s">
        <v>137</v>
      </c>
      <c r="AV517" s="13" t="s">
        <v>169</v>
      </c>
      <c r="AW517" s="13" t="s">
        <v>5</v>
      </c>
      <c r="AX517" s="13" t="s">
        <v>85</v>
      </c>
      <c r="AY517" s="177" t="s">
        <v>163</v>
      </c>
    </row>
    <row r="518" spans="2:65" s="1" customFormat="1" ht="37.799999999999997" customHeight="1">
      <c r="B518" s="31"/>
      <c r="C518" s="154" t="s">
        <v>489</v>
      </c>
      <c r="D518" s="154" t="s">
        <v>165</v>
      </c>
      <c r="E518" s="155" t="s">
        <v>793</v>
      </c>
      <c r="F518" s="156" t="s">
        <v>794</v>
      </c>
      <c r="G518" s="157" t="s">
        <v>520</v>
      </c>
      <c r="H518" s="158">
        <v>103</v>
      </c>
      <c r="I518" s="159"/>
      <c r="J518" s="159"/>
      <c r="K518" s="158">
        <f>ROUND(P518*H518,3)</f>
        <v>0</v>
      </c>
      <c r="L518" s="160"/>
      <c r="M518" s="31"/>
      <c r="N518" s="161" t="s">
        <v>1</v>
      </c>
      <c r="O518" s="121" t="s">
        <v>41</v>
      </c>
      <c r="P518" s="162">
        <f>I518+J518</f>
        <v>0</v>
      </c>
      <c r="Q518" s="162">
        <f>ROUND(I518*H518,3)</f>
        <v>0</v>
      </c>
      <c r="R518" s="162">
        <f>ROUND(J518*H518,3)</f>
        <v>0</v>
      </c>
      <c r="T518" s="163">
        <f>S518*H518</f>
        <v>0</v>
      </c>
      <c r="U518" s="163">
        <v>0</v>
      </c>
      <c r="V518" s="163">
        <f>U518*H518</f>
        <v>0</v>
      </c>
      <c r="W518" s="163">
        <v>0</v>
      </c>
      <c r="X518" s="164">
        <f>W518*H518</f>
        <v>0</v>
      </c>
      <c r="AR518" s="165" t="s">
        <v>206</v>
      </c>
      <c r="AT518" s="165" t="s">
        <v>165</v>
      </c>
      <c r="AU518" s="165" t="s">
        <v>137</v>
      </c>
      <c r="AY518" s="16" t="s">
        <v>163</v>
      </c>
      <c r="BE518" s="166">
        <f>IF(O518="základná",K518,0)</f>
        <v>0</v>
      </c>
      <c r="BF518" s="166">
        <f>IF(O518="znížená",K518,0)</f>
        <v>0</v>
      </c>
      <c r="BG518" s="166">
        <f>IF(O518="zákl. prenesená",K518,0)</f>
        <v>0</v>
      </c>
      <c r="BH518" s="166">
        <f>IF(O518="zníž. prenesená",K518,0)</f>
        <v>0</v>
      </c>
      <c r="BI518" s="166">
        <f>IF(O518="nulová",K518,0)</f>
        <v>0</v>
      </c>
      <c r="BJ518" s="16" t="s">
        <v>137</v>
      </c>
      <c r="BK518" s="167">
        <f>ROUND(P518*H518,3)</f>
        <v>0</v>
      </c>
      <c r="BL518" s="16" t="s">
        <v>206</v>
      </c>
      <c r="BM518" s="165" t="s">
        <v>795</v>
      </c>
    </row>
    <row r="519" spans="2:65" s="1" customFormat="1" ht="33" customHeight="1">
      <c r="B519" s="31"/>
      <c r="C519" s="154" t="s">
        <v>796</v>
      </c>
      <c r="D519" s="154" t="s">
        <v>165</v>
      </c>
      <c r="E519" s="155" t="s">
        <v>797</v>
      </c>
      <c r="F519" s="156" t="s">
        <v>798</v>
      </c>
      <c r="G519" s="157" t="s">
        <v>520</v>
      </c>
      <c r="H519" s="158">
        <v>47</v>
      </c>
      <c r="I519" s="159"/>
      <c r="J519" s="159"/>
      <c r="K519" s="158">
        <f>ROUND(P519*H519,3)</f>
        <v>0</v>
      </c>
      <c r="L519" s="160"/>
      <c r="M519" s="31"/>
      <c r="N519" s="161" t="s">
        <v>1</v>
      </c>
      <c r="O519" s="121" t="s">
        <v>41</v>
      </c>
      <c r="P519" s="162">
        <f>I519+J519</f>
        <v>0</v>
      </c>
      <c r="Q519" s="162">
        <f>ROUND(I519*H519,3)</f>
        <v>0</v>
      </c>
      <c r="R519" s="162">
        <f>ROUND(J519*H519,3)</f>
        <v>0</v>
      </c>
      <c r="T519" s="163">
        <f>S519*H519</f>
        <v>0</v>
      </c>
      <c r="U519" s="163">
        <v>0</v>
      </c>
      <c r="V519" s="163">
        <f>U519*H519</f>
        <v>0</v>
      </c>
      <c r="W519" s="163">
        <v>0</v>
      </c>
      <c r="X519" s="164">
        <f>W519*H519</f>
        <v>0</v>
      </c>
      <c r="AR519" s="165" t="s">
        <v>206</v>
      </c>
      <c r="AT519" s="165" t="s">
        <v>165</v>
      </c>
      <c r="AU519" s="165" t="s">
        <v>137</v>
      </c>
      <c r="AY519" s="16" t="s">
        <v>163</v>
      </c>
      <c r="BE519" s="166">
        <f>IF(O519="základná",K519,0)</f>
        <v>0</v>
      </c>
      <c r="BF519" s="166">
        <f>IF(O519="znížená",K519,0)</f>
        <v>0</v>
      </c>
      <c r="BG519" s="166">
        <f>IF(O519="zákl. prenesená",K519,0)</f>
        <v>0</v>
      </c>
      <c r="BH519" s="166">
        <f>IF(O519="zníž. prenesená",K519,0)</f>
        <v>0</v>
      </c>
      <c r="BI519" s="166">
        <f>IF(O519="nulová",K519,0)</f>
        <v>0</v>
      </c>
      <c r="BJ519" s="16" t="s">
        <v>137</v>
      </c>
      <c r="BK519" s="167">
        <f>ROUND(P519*H519,3)</f>
        <v>0</v>
      </c>
      <c r="BL519" s="16" t="s">
        <v>206</v>
      </c>
      <c r="BM519" s="165" t="s">
        <v>799</v>
      </c>
    </row>
    <row r="520" spans="2:65" s="12" customFormat="1" ht="10.199999999999999">
      <c r="B520" s="168"/>
      <c r="D520" s="169" t="s">
        <v>170</v>
      </c>
      <c r="E520" s="170" t="s">
        <v>1</v>
      </c>
      <c r="F520" s="171" t="s">
        <v>800</v>
      </c>
      <c r="H520" s="172">
        <v>39.6</v>
      </c>
      <c r="I520" s="173"/>
      <c r="J520" s="173"/>
      <c r="M520" s="168"/>
      <c r="N520" s="174"/>
      <c r="X520" s="175"/>
      <c r="AT520" s="170" t="s">
        <v>170</v>
      </c>
      <c r="AU520" s="170" t="s">
        <v>137</v>
      </c>
      <c r="AV520" s="12" t="s">
        <v>137</v>
      </c>
      <c r="AW520" s="12" t="s">
        <v>5</v>
      </c>
      <c r="AX520" s="12" t="s">
        <v>77</v>
      </c>
      <c r="AY520" s="170" t="s">
        <v>163</v>
      </c>
    </row>
    <row r="521" spans="2:65" s="12" customFormat="1" ht="10.199999999999999">
      <c r="B521" s="168"/>
      <c r="D521" s="169" t="s">
        <v>170</v>
      </c>
      <c r="E521" s="170" t="s">
        <v>1</v>
      </c>
      <c r="F521" s="171" t="s">
        <v>801</v>
      </c>
      <c r="H521" s="172">
        <v>1.8</v>
      </c>
      <c r="I521" s="173"/>
      <c r="J521" s="173"/>
      <c r="M521" s="168"/>
      <c r="N521" s="174"/>
      <c r="X521" s="175"/>
      <c r="AT521" s="170" t="s">
        <v>170</v>
      </c>
      <c r="AU521" s="170" t="s">
        <v>137</v>
      </c>
      <c r="AV521" s="12" t="s">
        <v>137</v>
      </c>
      <c r="AW521" s="12" t="s">
        <v>5</v>
      </c>
      <c r="AX521" s="12" t="s">
        <v>77</v>
      </c>
      <c r="AY521" s="170" t="s">
        <v>163</v>
      </c>
    </row>
    <row r="522" spans="2:65" s="12" customFormat="1" ht="10.199999999999999">
      <c r="B522" s="168"/>
      <c r="D522" s="169" t="s">
        <v>170</v>
      </c>
      <c r="E522" s="170" t="s">
        <v>1</v>
      </c>
      <c r="F522" s="171" t="s">
        <v>802</v>
      </c>
      <c r="H522" s="172">
        <v>1</v>
      </c>
      <c r="I522" s="173"/>
      <c r="J522" s="173"/>
      <c r="M522" s="168"/>
      <c r="N522" s="174"/>
      <c r="X522" s="175"/>
      <c r="AT522" s="170" t="s">
        <v>170</v>
      </c>
      <c r="AU522" s="170" t="s">
        <v>137</v>
      </c>
      <c r="AV522" s="12" t="s">
        <v>137</v>
      </c>
      <c r="AW522" s="12" t="s">
        <v>5</v>
      </c>
      <c r="AX522" s="12" t="s">
        <v>77</v>
      </c>
      <c r="AY522" s="170" t="s">
        <v>163</v>
      </c>
    </row>
    <row r="523" spans="2:65" s="12" customFormat="1" ht="10.199999999999999">
      <c r="B523" s="168"/>
      <c r="D523" s="169" t="s">
        <v>170</v>
      </c>
      <c r="E523" s="170" t="s">
        <v>1</v>
      </c>
      <c r="F523" s="171" t="s">
        <v>803</v>
      </c>
      <c r="H523" s="172">
        <v>0.8</v>
      </c>
      <c r="I523" s="173"/>
      <c r="J523" s="173"/>
      <c r="M523" s="168"/>
      <c r="N523" s="174"/>
      <c r="X523" s="175"/>
      <c r="AT523" s="170" t="s">
        <v>170</v>
      </c>
      <c r="AU523" s="170" t="s">
        <v>137</v>
      </c>
      <c r="AV523" s="12" t="s">
        <v>137</v>
      </c>
      <c r="AW523" s="12" t="s">
        <v>5</v>
      </c>
      <c r="AX523" s="12" t="s">
        <v>77</v>
      </c>
      <c r="AY523" s="170" t="s">
        <v>163</v>
      </c>
    </row>
    <row r="524" spans="2:65" s="12" customFormat="1" ht="10.199999999999999">
      <c r="B524" s="168"/>
      <c r="D524" s="169" t="s">
        <v>170</v>
      </c>
      <c r="E524" s="170" t="s">
        <v>1</v>
      </c>
      <c r="F524" s="171" t="s">
        <v>804</v>
      </c>
      <c r="H524" s="172">
        <v>1.2</v>
      </c>
      <c r="I524" s="173"/>
      <c r="J524" s="173"/>
      <c r="M524" s="168"/>
      <c r="N524" s="174"/>
      <c r="X524" s="175"/>
      <c r="AT524" s="170" t="s">
        <v>170</v>
      </c>
      <c r="AU524" s="170" t="s">
        <v>137</v>
      </c>
      <c r="AV524" s="12" t="s">
        <v>137</v>
      </c>
      <c r="AW524" s="12" t="s">
        <v>5</v>
      </c>
      <c r="AX524" s="12" t="s">
        <v>77</v>
      </c>
      <c r="AY524" s="170" t="s">
        <v>163</v>
      </c>
    </row>
    <row r="525" spans="2:65" s="12" customFormat="1" ht="10.199999999999999">
      <c r="B525" s="168"/>
      <c r="D525" s="169" t="s">
        <v>170</v>
      </c>
      <c r="E525" s="170" t="s">
        <v>1</v>
      </c>
      <c r="F525" s="171" t="s">
        <v>805</v>
      </c>
      <c r="H525" s="172">
        <v>0.8</v>
      </c>
      <c r="I525" s="173"/>
      <c r="J525" s="173"/>
      <c r="M525" s="168"/>
      <c r="N525" s="174"/>
      <c r="X525" s="175"/>
      <c r="AT525" s="170" t="s">
        <v>170</v>
      </c>
      <c r="AU525" s="170" t="s">
        <v>137</v>
      </c>
      <c r="AV525" s="12" t="s">
        <v>137</v>
      </c>
      <c r="AW525" s="12" t="s">
        <v>5</v>
      </c>
      <c r="AX525" s="12" t="s">
        <v>77</v>
      </c>
      <c r="AY525" s="170" t="s">
        <v>163</v>
      </c>
    </row>
    <row r="526" spans="2:65" s="12" customFormat="1" ht="10.199999999999999">
      <c r="B526" s="168"/>
      <c r="D526" s="169" t="s">
        <v>170</v>
      </c>
      <c r="E526" s="170" t="s">
        <v>1</v>
      </c>
      <c r="F526" s="171" t="s">
        <v>806</v>
      </c>
      <c r="H526" s="172">
        <v>1.8</v>
      </c>
      <c r="I526" s="173"/>
      <c r="J526" s="173"/>
      <c r="M526" s="168"/>
      <c r="N526" s="174"/>
      <c r="X526" s="175"/>
      <c r="AT526" s="170" t="s">
        <v>170</v>
      </c>
      <c r="AU526" s="170" t="s">
        <v>137</v>
      </c>
      <c r="AV526" s="12" t="s">
        <v>137</v>
      </c>
      <c r="AW526" s="12" t="s">
        <v>5</v>
      </c>
      <c r="AX526" s="12" t="s">
        <v>77</v>
      </c>
      <c r="AY526" s="170" t="s">
        <v>163</v>
      </c>
    </row>
    <row r="527" spans="2:65" s="14" customFormat="1" ht="20.399999999999999">
      <c r="B527" s="183"/>
      <c r="D527" s="169" t="s">
        <v>170</v>
      </c>
      <c r="E527" s="184" t="s">
        <v>1</v>
      </c>
      <c r="F527" s="185" t="s">
        <v>807</v>
      </c>
      <c r="H527" s="184" t="s">
        <v>1</v>
      </c>
      <c r="I527" s="186"/>
      <c r="J527" s="186"/>
      <c r="M527" s="183"/>
      <c r="N527" s="187"/>
      <c r="X527" s="188"/>
      <c r="AT527" s="184" t="s">
        <v>170</v>
      </c>
      <c r="AU527" s="184" t="s">
        <v>137</v>
      </c>
      <c r="AV527" s="14" t="s">
        <v>85</v>
      </c>
      <c r="AW527" s="14" t="s">
        <v>5</v>
      </c>
      <c r="AX527" s="14" t="s">
        <v>77</v>
      </c>
      <c r="AY527" s="184" t="s">
        <v>163</v>
      </c>
    </row>
    <row r="528" spans="2:65" s="13" customFormat="1" ht="10.199999999999999">
      <c r="B528" s="176"/>
      <c r="D528" s="169" t="s">
        <v>170</v>
      </c>
      <c r="E528" s="177" t="s">
        <v>1</v>
      </c>
      <c r="F528" s="178" t="s">
        <v>173</v>
      </c>
      <c r="H528" s="179">
        <v>47</v>
      </c>
      <c r="I528" s="180"/>
      <c r="J528" s="180"/>
      <c r="M528" s="176"/>
      <c r="N528" s="181"/>
      <c r="X528" s="182"/>
      <c r="AT528" s="177" t="s">
        <v>170</v>
      </c>
      <c r="AU528" s="177" t="s">
        <v>137</v>
      </c>
      <c r="AV528" s="13" t="s">
        <v>169</v>
      </c>
      <c r="AW528" s="13" t="s">
        <v>5</v>
      </c>
      <c r="AX528" s="13" t="s">
        <v>85</v>
      </c>
      <c r="AY528" s="177" t="s">
        <v>163</v>
      </c>
    </row>
    <row r="529" spans="2:65" s="1" customFormat="1" ht="24.15" customHeight="1">
      <c r="B529" s="31"/>
      <c r="C529" s="154" t="s">
        <v>492</v>
      </c>
      <c r="D529" s="154" t="s">
        <v>165</v>
      </c>
      <c r="E529" s="155" t="s">
        <v>808</v>
      </c>
      <c r="F529" s="156" t="s">
        <v>809</v>
      </c>
      <c r="G529" s="157" t="s">
        <v>520</v>
      </c>
      <c r="H529" s="158">
        <v>47</v>
      </c>
      <c r="I529" s="159"/>
      <c r="J529" s="159"/>
      <c r="K529" s="158">
        <f>ROUND(P529*H529,3)</f>
        <v>0</v>
      </c>
      <c r="L529" s="160"/>
      <c r="M529" s="31"/>
      <c r="N529" s="161" t="s">
        <v>1</v>
      </c>
      <c r="O529" s="121" t="s">
        <v>41</v>
      </c>
      <c r="P529" s="162">
        <f>I529+J529</f>
        <v>0</v>
      </c>
      <c r="Q529" s="162">
        <f>ROUND(I529*H529,3)</f>
        <v>0</v>
      </c>
      <c r="R529" s="162">
        <f>ROUND(J529*H529,3)</f>
        <v>0</v>
      </c>
      <c r="T529" s="163">
        <f>S529*H529</f>
        <v>0</v>
      </c>
      <c r="U529" s="163">
        <v>0</v>
      </c>
      <c r="V529" s="163">
        <f>U529*H529</f>
        <v>0</v>
      </c>
      <c r="W529" s="163">
        <v>0</v>
      </c>
      <c r="X529" s="164">
        <f>W529*H529</f>
        <v>0</v>
      </c>
      <c r="AR529" s="165" t="s">
        <v>206</v>
      </c>
      <c r="AT529" s="165" t="s">
        <v>165</v>
      </c>
      <c r="AU529" s="165" t="s">
        <v>137</v>
      </c>
      <c r="AY529" s="16" t="s">
        <v>163</v>
      </c>
      <c r="BE529" s="166">
        <f>IF(O529="základná",K529,0)</f>
        <v>0</v>
      </c>
      <c r="BF529" s="166">
        <f>IF(O529="znížená",K529,0)</f>
        <v>0</v>
      </c>
      <c r="BG529" s="166">
        <f>IF(O529="zákl. prenesená",K529,0)</f>
        <v>0</v>
      </c>
      <c r="BH529" s="166">
        <f>IF(O529="zníž. prenesená",K529,0)</f>
        <v>0</v>
      </c>
      <c r="BI529" s="166">
        <f>IF(O529="nulová",K529,0)</f>
        <v>0</v>
      </c>
      <c r="BJ529" s="16" t="s">
        <v>137</v>
      </c>
      <c r="BK529" s="167">
        <f>ROUND(P529*H529,3)</f>
        <v>0</v>
      </c>
      <c r="BL529" s="16" t="s">
        <v>206</v>
      </c>
      <c r="BM529" s="165" t="s">
        <v>810</v>
      </c>
    </row>
    <row r="530" spans="2:65" s="12" customFormat="1" ht="10.199999999999999">
      <c r="B530" s="168"/>
      <c r="D530" s="169" t="s">
        <v>170</v>
      </c>
      <c r="E530" s="170" t="s">
        <v>1</v>
      </c>
      <c r="F530" s="171" t="s">
        <v>404</v>
      </c>
      <c r="H530" s="172">
        <v>47</v>
      </c>
      <c r="I530" s="173"/>
      <c r="J530" s="173"/>
      <c r="M530" s="168"/>
      <c r="N530" s="174"/>
      <c r="X530" s="175"/>
      <c r="AT530" s="170" t="s">
        <v>170</v>
      </c>
      <c r="AU530" s="170" t="s">
        <v>137</v>
      </c>
      <c r="AV530" s="12" t="s">
        <v>137</v>
      </c>
      <c r="AW530" s="12" t="s">
        <v>5</v>
      </c>
      <c r="AX530" s="12" t="s">
        <v>77</v>
      </c>
      <c r="AY530" s="170" t="s">
        <v>163</v>
      </c>
    </row>
    <row r="531" spans="2:65" s="13" customFormat="1" ht="10.199999999999999">
      <c r="B531" s="176"/>
      <c r="D531" s="169" t="s">
        <v>170</v>
      </c>
      <c r="E531" s="177" t="s">
        <v>1</v>
      </c>
      <c r="F531" s="178" t="s">
        <v>173</v>
      </c>
      <c r="H531" s="179">
        <v>47</v>
      </c>
      <c r="I531" s="180"/>
      <c r="J531" s="180"/>
      <c r="M531" s="176"/>
      <c r="N531" s="181"/>
      <c r="X531" s="182"/>
      <c r="AT531" s="177" t="s">
        <v>170</v>
      </c>
      <c r="AU531" s="177" t="s">
        <v>137</v>
      </c>
      <c r="AV531" s="13" t="s">
        <v>169</v>
      </c>
      <c r="AW531" s="13" t="s">
        <v>5</v>
      </c>
      <c r="AX531" s="13" t="s">
        <v>85</v>
      </c>
      <c r="AY531" s="177" t="s">
        <v>163</v>
      </c>
    </row>
    <row r="532" spans="2:65" s="1" customFormat="1" ht="24.15" customHeight="1">
      <c r="B532" s="31"/>
      <c r="C532" s="154" t="s">
        <v>811</v>
      </c>
      <c r="D532" s="154" t="s">
        <v>165</v>
      </c>
      <c r="E532" s="155" t="s">
        <v>812</v>
      </c>
      <c r="F532" s="156" t="s">
        <v>813</v>
      </c>
      <c r="G532" s="157" t="s">
        <v>520</v>
      </c>
      <c r="H532" s="158">
        <v>46</v>
      </c>
      <c r="I532" s="159"/>
      <c r="J532" s="159"/>
      <c r="K532" s="158">
        <f>ROUND(P532*H532,3)</f>
        <v>0</v>
      </c>
      <c r="L532" s="160"/>
      <c r="M532" s="31"/>
      <c r="N532" s="161" t="s">
        <v>1</v>
      </c>
      <c r="O532" s="121" t="s">
        <v>41</v>
      </c>
      <c r="P532" s="162">
        <f>I532+J532</f>
        <v>0</v>
      </c>
      <c r="Q532" s="162">
        <f>ROUND(I532*H532,3)</f>
        <v>0</v>
      </c>
      <c r="R532" s="162">
        <f>ROUND(J532*H532,3)</f>
        <v>0</v>
      </c>
      <c r="T532" s="163">
        <f>S532*H532</f>
        <v>0</v>
      </c>
      <c r="U532" s="163">
        <v>0</v>
      </c>
      <c r="V532" s="163">
        <f>U532*H532</f>
        <v>0</v>
      </c>
      <c r="W532" s="163">
        <v>0</v>
      </c>
      <c r="X532" s="164">
        <f>W532*H532</f>
        <v>0</v>
      </c>
      <c r="AR532" s="165" t="s">
        <v>206</v>
      </c>
      <c r="AT532" s="165" t="s">
        <v>165</v>
      </c>
      <c r="AU532" s="165" t="s">
        <v>137</v>
      </c>
      <c r="AY532" s="16" t="s">
        <v>163</v>
      </c>
      <c r="BE532" s="166">
        <f>IF(O532="základná",K532,0)</f>
        <v>0</v>
      </c>
      <c r="BF532" s="166">
        <f>IF(O532="znížená",K532,0)</f>
        <v>0</v>
      </c>
      <c r="BG532" s="166">
        <f>IF(O532="zákl. prenesená",K532,0)</f>
        <v>0</v>
      </c>
      <c r="BH532" s="166">
        <f>IF(O532="zníž. prenesená",K532,0)</f>
        <v>0</v>
      </c>
      <c r="BI532" s="166">
        <f>IF(O532="nulová",K532,0)</f>
        <v>0</v>
      </c>
      <c r="BJ532" s="16" t="s">
        <v>137</v>
      </c>
      <c r="BK532" s="167">
        <f>ROUND(P532*H532,3)</f>
        <v>0</v>
      </c>
      <c r="BL532" s="16" t="s">
        <v>206</v>
      </c>
      <c r="BM532" s="165" t="s">
        <v>814</v>
      </c>
    </row>
    <row r="533" spans="2:65" s="12" customFormat="1" ht="10.199999999999999">
      <c r="B533" s="168"/>
      <c r="D533" s="169" t="s">
        <v>170</v>
      </c>
      <c r="E533" s="170" t="s">
        <v>1</v>
      </c>
      <c r="F533" s="171" t="s">
        <v>815</v>
      </c>
      <c r="H533" s="172">
        <v>46</v>
      </c>
      <c r="I533" s="173"/>
      <c r="J533" s="173"/>
      <c r="M533" s="168"/>
      <c r="N533" s="174"/>
      <c r="X533" s="175"/>
      <c r="AT533" s="170" t="s">
        <v>170</v>
      </c>
      <c r="AU533" s="170" t="s">
        <v>137</v>
      </c>
      <c r="AV533" s="12" t="s">
        <v>137</v>
      </c>
      <c r="AW533" s="12" t="s">
        <v>5</v>
      </c>
      <c r="AX533" s="12" t="s">
        <v>77</v>
      </c>
      <c r="AY533" s="170" t="s">
        <v>163</v>
      </c>
    </row>
    <row r="534" spans="2:65" s="13" customFormat="1" ht="10.199999999999999">
      <c r="B534" s="176"/>
      <c r="D534" s="169" t="s">
        <v>170</v>
      </c>
      <c r="E534" s="177" t="s">
        <v>1</v>
      </c>
      <c r="F534" s="178" t="s">
        <v>173</v>
      </c>
      <c r="H534" s="179">
        <v>46</v>
      </c>
      <c r="I534" s="180"/>
      <c r="J534" s="180"/>
      <c r="M534" s="176"/>
      <c r="N534" s="181"/>
      <c r="X534" s="182"/>
      <c r="AT534" s="177" t="s">
        <v>170</v>
      </c>
      <c r="AU534" s="177" t="s">
        <v>137</v>
      </c>
      <c r="AV534" s="13" t="s">
        <v>169</v>
      </c>
      <c r="AW534" s="13" t="s">
        <v>5</v>
      </c>
      <c r="AX534" s="13" t="s">
        <v>85</v>
      </c>
      <c r="AY534" s="177" t="s">
        <v>163</v>
      </c>
    </row>
    <row r="535" spans="2:65" s="1" customFormat="1" ht="49.05" customHeight="1">
      <c r="B535" s="31"/>
      <c r="C535" s="154" t="s">
        <v>506</v>
      </c>
      <c r="D535" s="154" t="s">
        <v>165</v>
      </c>
      <c r="E535" s="155" t="s">
        <v>816</v>
      </c>
      <c r="F535" s="156" t="s">
        <v>817</v>
      </c>
      <c r="G535" s="157" t="s">
        <v>520</v>
      </c>
      <c r="H535" s="158">
        <v>46</v>
      </c>
      <c r="I535" s="159"/>
      <c r="J535" s="159"/>
      <c r="K535" s="158">
        <f>ROUND(P535*H535,3)</f>
        <v>0</v>
      </c>
      <c r="L535" s="160"/>
      <c r="M535" s="31"/>
      <c r="N535" s="161" t="s">
        <v>1</v>
      </c>
      <c r="O535" s="121" t="s">
        <v>41</v>
      </c>
      <c r="P535" s="162">
        <f>I535+J535</f>
        <v>0</v>
      </c>
      <c r="Q535" s="162">
        <f>ROUND(I535*H535,3)</f>
        <v>0</v>
      </c>
      <c r="R535" s="162">
        <f>ROUND(J535*H535,3)</f>
        <v>0</v>
      </c>
      <c r="T535" s="163">
        <f>S535*H535</f>
        <v>0</v>
      </c>
      <c r="U535" s="163">
        <v>0</v>
      </c>
      <c r="V535" s="163">
        <f>U535*H535</f>
        <v>0</v>
      </c>
      <c r="W535" s="163">
        <v>0</v>
      </c>
      <c r="X535" s="164">
        <f>W535*H535</f>
        <v>0</v>
      </c>
      <c r="AR535" s="165" t="s">
        <v>206</v>
      </c>
      <c r="AT535" s="165" t="s">
        <v>165</v>
      </c>
      <c r="AU535" s="165" t="s">
        <v>137</v>
      </c>
      <c r="AY535" s="16" t="s">
        <v>163</v>
      </c>
      <c r="BE535" s="166">
        <f>IF(O535="základná",K535,0)</f>
        <v>0</v>
      </c>
      <c r="BF535" s="166">
        <f>IF(O535="znížená",K535,0)</f>
        <v>0</v>
      </c>
      <c r="BG535" s="166">
        <f>IF(O535="zákl. prenesená",K535,0)</f>
        <v>0</v>
      </c>
      <c r="BH535" s="166">
        <f>IF(O535="zníž. prenesená",K535,0)</f>
        <v>0</v>
      </c>
      <c r="BI535" s="166">
        <f>IF(O535="nulová",K535,0)</f>
        <v>0</v>
      </c>
      <c r="BJ535" s="16" t="s">
        <v>137</v>
      </c>
      <c r="BK535" s="167">
        <f>ROUND(P535*H535,3)</f>
        <v>0</v>
      </c>
      <c r="BL535" s="16" t="s">
        <v>206</v>
      </c>
      <c r="BM535" s="165" t="s">
        <v>818</v>
      </c>
    </row>
    <row r="536" spans="2:65" s="1" customFormat="1" ht="24.15" customHeight="1">
      <c r="B536" s="31"/>
      <c r="C536" s="154" t="s">
        <v>819</v>
      </c>
      <c r="D536" s="154" t="s">
        <v>165</v>
      </c>
      <c r="E536" s="155" t="s">
        <v>820</v>
      </c>
      <c r="F536" s="156" t="s">
        <v>821</v>
      </c>
      <c r="G536" s="157" t="s">
        <v>195</v>
      </c>
      <c r="H536" s="158">
        <v>0.627</v>
      </c>
      <c r="I536" s="159"/>
      <c r="J536" s="159"/>
      <c r="K536" s="158">
        <f>ROUND(P536*H536,3)</f>
        <v>0</v>
      </c>
      <c r="L536" s="160"/>
      <c r="M536" s="31"/>
      <c r="N536" s="161" t="s">
        <v>1</v>
      </c>
      <c r="O536" s="121" t="s">
        <v>41</v>
      </c>
      <c r="P536" s="162">
        <f>I536+J536</f>
        <v>0</v>
      </c>
      <c r="Q536" s="162">
        <f>ROUND(I536*H536,3)</f>
        <v>0</v>
      </c>
      <c r="R536" s="162">
        <f>ROUND(J536*H536,3)</f>
        <v>0</v>
      </c>
      <c r="T536" s="163">
        <f>S536*H536</f>
        <v>0</v>
      </c>
      <c r="U536" s="163">
        <v>0</v>
      </c>
      <c r="V536" s="163">
        <f>U536*H536</f>
        <v>0</v>
      </c>
      <c r="W536" s="163">
        <v>0</v>
      </c>
      <c r="X536" s="164">
        <f>W536*H536</f>
        <v>0</v>
      </c>
      <c r="AR536" s="165" t="s">
        <v>206</v>
      </c>
      <c r="AT536" s="165" t="s">
        <v>165</v>
      </c>
      <c r="AU536" s="165" t="s">
        <v>137</v>
      </c>
      <c r="AY536" s="16" t="s">
        <v>163</v>
      </c>
      <c r="BE536" s="166">
        <f>IF(O536="základná",K536,0)</f>
        <v>0</v>
      </c>
      <c r="BF536" s="166">
        <f>IF(O536="znížená",K536,0)</f>
        <v>0</v>
      </c>
      <c r="BG536" s="166">
        <f>IF(O536="zákl. prenesená",K536,0)</f>
        <v>0</v>
      </c>
      <c r="BH536" s="166">
        <f>IF(O536="zníž. prenesená",K536,0)</f>
        <v>0</v>
      </c>
      <c r="BI536" s="166">
        <f>IF(O536="nulová",K536,0)</f>
        <v>0</v>
      </c>
      <c r="BJ536" s="16" t="s">
        <v>137</v>
      </c>
      <c r="BK536" s="167">
        <f>ROUND(P536*H536,3)</f>
        <v>0</v>
      </c>
      <c r="BL536" s="16" t="s">
        <v>206</v>
      </c>
      <c r="BM536" s="165" t="s">
        <v>822</v>
      </c>
    </row>
    <row r="537" spans="2:65" s="11" customFormat="1" ht="22.8" customHeight="1">
      <c r="B537" s="141"/>
      <c r="D537" s="142" t="s">
        <v>76</v>
      </c>
      <c r="E537" s="152" t="s">
        <v>823</v>
      </c>
      <c r="F537" s="152" t="s">
        <v>824</v>
      </c>
      <c r="I537" s="144"/>
      <c r="J537" s="144"/>
      <c r="K537" s="153">
        <f>BK537</f>
        <v>0</v>
      </c>
      <c r="M537" s="141"/>
      <c r="N537" s="146"/>
      <c r="Q537" s="147">
        <f>SUM(Q538:Q564)</f>
        <v>0</v>
      </c>
      <c r="R537" s="147">
        <f>SUM(R538:R564)</f>
        <v>0</v>
      </c>
      <c r="T537" s="148">
        <f>SUM(T538:T564)</f>
        <v>0</v>
      </c>
      <c r="V537" s="148">
        <f>SUM(V538:V564)</f>
        <v>0</v>
      </c>
      <c r="X537" s="149">
        <f>SUM(X538:X564)</f>
        <v>0</v>
      </c>
      <c r="AR537" s="142" t="s">
        <v>137</v>
      </c>
      <c r="AT537" s="150" t="s">
        <v>76</v>
      </c>
      <c r="AU537" s="150" t="s">
        <v>85</v>
      </c>
      <c r="AY537" s="142" t="s">
        <v>163</v>
      </c>
      <c r="BK537" s="151">
        <f>SUM(BK538:BK564)</f>
        <v>0</v>
      </c>
    </row>
    <row r="538" spans="2:65" s="1" customFormat="1" ht="37.799999999999997" customHeight="1">
      <c r="B538" s="31"/>
      <c r="C538" s="154" t="s">
        <v>509</v>
      </c>
      <c r="D538" s="154" t="s">
        <v>165</v>
      </c>
      <c r="E538" s="155" t="s">
        <v>825</v>
      </c>
      <c r="F538" s="156" t="s">
        <v>826</v>
      </c>
      <c r="G538" s="157" t="s">
        <v>520</v>
      </c>
      <c r="H538" s="158">
        <v>180.62</v>
      </c>
      <c r="I538" s="159"/>
      <c r="J538" s="159"/>
      <c r="K538" s="158">
        <f>ROUND(P538*H538,3)</f>
        <v>0</v>
      </c>
      <c r="L538" s="160"/>
      <c r="M538" s="31"/>
      <c r="N538" s="161" t="s">
        <v>1</v>
      </c>
      <c r="O538" s="121" t="s">
        <v>41</v>
      </c>
      <c r="P538" s="162">
        <f>I538+J538</f>
        <v>0</v>
      </c>
      <c r="Q538" s="162">
        <f>ROUND(I538*H538,3)</f>
        <v>0</v>
      </c>
      <c r="R538" s="162">
        <f>ROUND(J538*H538,3)</f>
        <v>0</v>
      </c>
      <c r="T538" s="163">
        <f>S538*H538</f>
        <v>0</v>
      </c>
      <c r="U538" s="163">
        <v>0</v>
      </c>
      <c r="V538" s="163">
        <f>U538*H538</f>
        <v>0</v>
      </c>
      <c r="W538" s="163">
        <v>0</v>
      </c>
      <c r="X538" s="164">
        <f>W538*H538</f>
        <v>0</v>
      </c>
      <c r="AR538" s="165" t="s">
        <v>206</v>
      </c>
      <c r="AT538" s="165" t="s">
        <v>165</v>
      </c>
      <c r="AU538" s="165" t="s">
        <v>137</v>
      </c>
      <c r="AY538" s="16" t="s">
        <v>163</v>
      </c>
      <c r="BE538" s="166">
        <f>IF(O538="základná",K538,0)</f>
        <v>0</v>
      </c>
      <c r="BF538" s="166">
        <f>IF(O538="znížená",K538,0)</f>
        <v>0</v>
      </c>
      <c r="BG538" s="166">
        <f>IF(O538="zákl. prenesená",K538,0)</f>
        <v>0</v>
      </c>
      <c r="BH538" s="166">
        <f>IF(O538="zníž. prenesená",K538,0)</f>
        <v>0</v>
      </c>
      <c r="BI538" s="166">
        <f>IF(O538="nulová",K538,0)</f>
        <v>0</v>
      </c>
      <c r="BJ538" s="16" t="s">
        <v>137</v>
      </c>
      <c r="BK538" s="167">
        <f>ROUND(P538*H538,3)</f>
        <v>0</v>
      </c>
      <c r="BL538" s="16" t="s">
        <v>206</v>
      </c>
      <c r="BM538" s="165" t="s">
        <v>827</v>
      </c>
    </row>
    <row r="539" spans="2:65" s="12" customFormat="1" ht="20.399999999999999">
      <c r="B539" s="168"/>
      <c r="D539" s="169" t="s">
        <v>170</v>
      </c>
      <c r="E539" s="170" t="s">
        <v>1</v>
      </c>
      <c r="F539" s="171" t="s">
        <v>828</v>
      </c>
      <c r="H539" s="172">
        <v>180.62</v>
      </c>
      <c r="I539" s="173"/>
      <c r="J539" s="173"/>
      <c r="M539" s="168"/>
      <c r="N539" s="174"/>
      <c r="X539" s="175"/>
      <c r="AT539" s="170" t="s">
        <v>170</v>
      </c>
      <c r="AU539" s="170" t="s">
        <v>137</v>
      </c>
      <c r="AV539" s="12" t="s">
        <v>137</v>
      </c>
      <c r="AW539" s="12" t="s">
        <v>5</v>
      </c>
      <c r="AX539" s="12" t="s">
        <v>77</v>
      </c>
      <c r="AY539" s="170" t="s">
        <v>163</v>
      </c>
    </row>
    <row r="540" spans="2:65" s="13" customFormat="1" ht="10.199999999999999">
      <c r="B540" s="176"/>
      <c r="D540" s="169" t="s">
        <v>170</v>
      </c>
      <c r="E540" s="177" t="s">
        <v>1</v>
      </c>
      <c r="F540" s="178" t="s">
        <v>173</v>
      </c>
      <c r="H540" s="179">
        <v>180.62</v>
      </c>
      <c r="I540" s="180"/>
      <c r="J540" s="180"/>
      <c r="M540" s="176"/>
      <c r="N540" s="181"/>
      <c r="X540" s="182"/>
      <c r="AT540" s="177" t="s">
        <v>170</v>
      </c>
      <c r="AU540" s="177" t="s">
        <v>137</v>
      </c>
      <c r="AV540" s="13" t="s">
        <v>169</v>
      </c>
      <c r="AW540" s="13" t="s">
        <v>5</v>
      </c>
      <c r="AX540" s="13" t="s">
        <v>85</v>
      </c>
      <c r="AY540" s="177" t="s">
        <v>163</v>
      </c>
    </row>
    <row r="541" spans="2:65" s="1" customFormat="1" ht="37.799999999999997" customHeight="1">
      <c r="B541" s="31"/>
      <c r="C541" s="189" t="s">
        <v>829</v>
      </c>
      <c r="D541" s="189" t="s">
        <v>466</v>
      </c>
      <c r="E541" s="190" t="s">
        <v>830</v>
      </c>
      <c r="F541" s="191" t="s">
        <v>831</v>
      </c>
      <c r="G541" s="192" t="s">
        <v>234</v>
      </c>
      <c r="H541" s="193">
        <v>3</v>
      </c>
      <c r="I541" s="194"/>
      <c r="J541" s="195"/>
      <c r="K541" s="193">
        <f t="shared" ref="K541:K547" si="32">ROUND(P541*H541,3)</f>
        <v>0</v>
      </c>
      <c r="L541" s="195"/>
      <c r="M541" s="196"/>
      <c r="N541" s="197" t="s">
        <v>1</v>
      </c>
      <c r="O541" s="121" t="s">
        <v>41</v>
      </c>
      <c r="P541" s="162">
        <f t="shared" ref="P541:P547" si="33">I541+J541</f>
        <v>0</v>
      </c>
      <c r="Q541" s="162">
        <f t="shared" ref="Q541:Q547" si="34">ROUND(I541*H541,3)</f>
        <v>0</v>
      </c>
      <c r="R541" s="162">
        <f t="shared" ref="R541:R547" si="35">ROUND(J541*H541,3)</f>
        <v>0</v>
      </c>
      <c r="T541" s="163">
        <f t="shared" ref="T541:T547" si="36">S541*H541</f>
        <v>0</v>
      </c>
      <c r="U541" s="163">
        <v>0</v>
      </c>
      <c r="V541" s="163">
        <f t="shared" ref="V541:V547" si="37">U541*H541</f>
        <v>0</v>
      </c>
      <c r="W541" s="163">
        <v>0</v>
      </c>
      <c r="X541" s="164">
        <f t="shared" ref="X541:X547" si="38">W541*H541</f>
        <v>0</v>
      </c>
      <c r="AR541" s="165" t="s">
        <v>247</v>
      </c>
      <c r="AT541" s="165" t="s">
        <v>466</v>
      </c>
      <c r="AU541" s="165" t="s">
        <v>137</v>
      </c>
      <c r="AY541" s="16" t="s">
        <v>163</v>
      </c>
      <c r="BE541" s="166">
        <f t="shared" ref="BE541:BE547" si="39">IF(O541="základná",K541,0)</f>
        <v>0</v>
      </c>
      <c r="BF541" s="166">
        <f t="shared" ref="BF541:BF547" si="40">IF(O541="znížená",K541,0)</f>
        <v>0</v>
      </c>
      <c r="BG541" s="166">
        <f t="shared" ref="BG541:BG547" si="41">IF(O541="zákl. prenesená",K541,0)</f>
        <v>0</v>
      </c>
      <c r="BH541" s="166">
        <f t="shared" ref="BH541:BH547" si="42">IF(O541="zníž. prenesená",K541,0)</f>
        <v>0</v>
      </c>
      <c r="BI541" s="166">
        <f t="shared" ref="BI541:BI547" si="43">IF(O541="nulová",K541,0)</f>
        <v>0</v>
      </c>
      <c r="BJ541" s="16" t="s">
        <v>137</v>
      </c>
      <c r="BK541" s="167">
        <f t="shared" ref="BK541:BK547" si="44">ROUND(P541*H541,3)</f>
        <v>0</v>
      </c>
      <c r="BL541" s="16" t="s">
        <v>206</v>
      </c>
      <c r="BM541" s="165" t="s">
        <v>832</v>
      </c>
    </row>
    <row r="542" spans="2:65" s="1" customFormat="1" ht="37.799999999999997" customHeight="1">
      <c r="B542" s="31"/>
      <c r="C542" s="189" t="s">
        <v>513</v>
      </c>
      <c r="D542" s="189" t="s">
        <v>466</v>
      </c>
      <c r="E542" s="190" t="s">
        <v>833</v>
      </c>
      <c r="F542" s="191" t="s">
        <v>834</v>
      </c>
      <c r="G542" s="192" t="s">
        <v>234</v>
      </c>
      <c r="H542" s="193">
        <v>2</v>
      </c>
      <c r="I542" s="194"/>
      <c r="J542" s="195"/>
      <c r="K542" s="193">
        <f t="shared" si="32"/>
        <v>0</v>
      </c>
      <c r="L542" s="195"/>
      <c r="M542" s="196"/>
      <c r="N542" s="197" t="s">
        <v>1</v>
      </c>
      <c r="O542" s="121" t="s">
        <v>41</v>
      </c>
      <c r="P542" s="162">
        <f t="shared" si="33"/>
        <v>0</v>
      </c>
      <c r="Q542" s="162">
        <f t="shared" si="34"/>
        <v>0</v>
      </c>
      <c r="R542" s="162">
        <f t="shared" si="35"/>
        <v>0</v>
      </c>
      <c r="T542" s="163">
        <f t="shared" si="36"/>
        <v>0</v>
      </c>
      <c r="U542" s="163">
        <v>0</v>
      </c>
      <c r="V542" s="163">
        <f t="shared" si="37"/>
        <v>0</v>
      </c>
      <c r="W542" s="163">
        <v>0</v>
      </c>
      <c r="X542" s="164">
        <f t="shared" si="38"/>
        <v>0</v>
      </c>
      <c r="AR542" s="165" t="s">
        <v>247</v>
      </c>
      <c r="AT542" s="165" t="s">
        <v>466</v>
      </c>
      <c r="AU542" s="165" t="s">
        <v>137</v>
      </c>
      <c r="AY542" s="16" t="s">
        <v>163</v>
      </c>
      <c r="BE542" s="166">
        <f t="shared" si="39"/>
        <v>0</v>
      </c>
      <c r="BF542" s="166">
        <f t="shared" si="40"/>
        <v>0</v>
      </c>
      <c r="BG542" s="166">
        <f t="shared" si="41"/>
        <v>0</v>
      </c>
      <c r="BH542" s="166">
        <f t="shared" si="42"/>
        <v>0</v>
      </c>
      <c r="BI542" s="166">
        <f t="shared" si="43"/>
        <v>0</v>
      </c>
      <c r="BJ542" s="16" t="s">
        <v>137</v>
      </c>
      <c r="BK542" s="167">
        <f t="shared" si="44"/>
        <v>0</v>
      </c>
      <c r="BL542" s="16" t="s">
        <v>206</v>
      </c>
      <c r="BM542" s="165" t="s">
        <v>835</v>
      </c>
    </row>
    <row r="543" spans="2:65" s="1" customFormat="1" ht="37.799999999999997" customHeight="1">
      <c r="B543" s="31"/>
      <c r="C543" s="189" t="s">
        <v>836</v>
      </c>
      <c r="D543" s="189" t="s">
        <v>466</v>
      </c>
      <c r="E543" s="190" t="s">
        <v>837</v>
      </c>
      <c r="F543" s="191" t="s">
        <v>838</v>
      </c>
      <c r="G543" s="192" t="s">
        <v>234</v>
      </c>
      <c r="H543" s="193">
        <v>1</v>
      </c>
      <c r="I543" s="194"/>
      <c r="J543" s="195"/>
      <c r="K543" s="193">
        <f t="shared" si="32"/>
        <v>0</v>
      </c>
      <c r="L543" s="195"/>
      <c r="M543" s="196"/>
      <c r="N543" s="197" t="s">
        <v>1</v>
      </c>
      <c r="O543" s="121" t="s">
        <v>41</v>
      </c>
      <c r="P543" s="162">
        <f t="shared" si="33"/>
        <v>0</v>
      </c>
      <c r="Q543" s="162">
        <f t="shared" si="34"/>
        <v>0</v>
      </c>
      <c r="R543" s="162">
        <f t="shared" si="35"/>
        <v>0</v>
      </c>
      <c r="T543" s="163">
        <f t="shared" si="36"/>
        <v>0</v>
      </c>
      <c r="U543" s="163">
        <v>0</v>
      </c>
      <c r="V543" s="163">
        <f t="shared" si="37"/>
        <v>0</v>
      </c>
      <c r="W543" s="163">
        <v>0</v>
      </c>
      <c r="X543" s="164">
        <f t="shared" si="38"/>
        <v>0</v>
      </c>
      <c r="AR543" s="165" t="s">
        <v>247</v>
      </c>
      <c r="AT543" s="165" t="s">
        <v>466</v>
      </c>
      <c r="AU543" s="165" t="s">
        <v>137</v>
      </c>
      <c r="AY543" s="16" t="s">
        <v>163</v>
      </c>
      <c r="BE543" s="166">
        <f t="shared" si="39"/>
        <v>0</v>
      </c>
      <c r="BF543" s="166">
        <f t="shared" si="40"/>
        <v>0</v>
      </c>
      <c r="BG543" s="166">
        <f t="shared" si="41"/>
        <v>0</v>
      </c>
      <c r="BH543" s="166">
        <f t="shared" si="42"/>
        <v>0</v>
      </c>
      <c r="BI543" s="166">
        <f t="shared" si="43"/>
        <v>0</v>
      </c>
      <c r="BJ543" s="16" t="s">
        <v>137</v>
      </c>
      <c r="BK543" s="167">
        <f t="shared" si="44"/>
        <v>0</v>
      </c>
      <c r="BL543" s="16" t="s">
        <v>206</v>
      </c>
      <c r="BM543" s="165" t="s">
        <v>839</v>
      </c>
    </row>
    <row r="544" spans="2:65" s="1" customFormat="1" ht="44.25" customHeight="1">
      <c r="B544" s="31"/>
      <c r="C544" s="189" t="s">
        <v>516</v>
      </c>
      <c r="D544" s="189" t="s">
        <v>466</v>
      </c>
      <c r="E544" s="190" t="s">
        <v>840</v>
      </c>
      <c r="F544" s="191" t="s">
        <v>841</v>
      </c>
      <c r="G544" s="192" t="s">
        <v>234</v>
      </c>
      <c r="H544" s="193">
        <v>22</v>
      </c>
      <c r="I544" s="194"/>
      <c r="J544" s="195"/>
      <c r="K544" s="193">
        <f t="shared" si="32"/>
        <v>0</v>
      </c>
      <c r="L544" s="195"/>
      <c r="M544" s="196"/>
      <c r="N544" s="197" t="s">
        <v>1</v>
      </c>
      <c r="O544" s="121" t="s">
        <v>41</v>
      </c>
      <c r="P544" s="162">
        <f t="shared" si="33"/>
        <v>0</v>
      </c>
      <c r="Q544" s="162">
        <f t="shared" si="34"/>
        <v>0</v>
      </c>
      <c r="R544" s="162">
        <f t="shared" si="35"/>
        <v>0</v>
      </c>
      <c r="T544" s="163">
        <f t="shared" si="36"/>
        <v>0</v>
      </c>
      <c r="U544" s="163">
        <v>0</v>
      </c>
      <c r="V544" s="163">
        <f t="shared" si="37"/>
        <v>0</v>
      </c>
      <c r="W544" s="163">
        <v>0</v>
      </c>
      <c r="X544" s="164">
        <f t="shared" si="38"/>
        <v>0</v>
      </c>
      <c r="AR544" s="165" t="s">
        <v>247</v>
      </c>
      <c r="AT544" s="165" t="s">
        <v>466</v>
      </c>
      <c r="AU544" s="165" t="s">
        <v>137</v>
      </c>
      <c r="AY544" s="16" t="s">
        <v>163</v>
      </c>
      <c r="BE544" s="166">
        <f t="shared" si="39"/>
        <v>0</v>
      </c>
      <c r="BF544" s="166">
        <f t="shared" si="40"/>
        <v>0</v>
      </c>
      <c r="BG544" s="166">
        <f t="shared" si="41"/>
        <v>0</v>
      </c>
      <c r="BH544" s="166">
        <f t="shared" si="42"/>
        <v>0</v>
      </c>
      <c r="BI544" s="166">
        <f t="shared" si="43"/>
        <v>0</v>
      </c>
      <c r="BJ544" s="16" t="s">
        <v>137</v>
      </c>
      <c r="BK544" s="167">
        <f t="shared" si="44"/>
        <v>0</v>
      </c>
      <c r="BL544" s="16" t="s">
        <v>206</v>
      </c>
      <c r="BM544" s="165" t="s">
        <v>842</v>
      </c>
    </row>
    <row r="545" spans="2:65" s="1" customFormat="1" ht="37.799999999999997" customHeight="1">
      <c r="B545" s="31"/>
      <c r="C545" s="189" t="s">
        <v>843</v>
      </c>
      <c r="D545" s="189" t="s">
        <v>466</v>
      </c>
      <c r="E545" s="190" t="s">
        <v>844</v>
      </c>
      <c r="F545" s="191" t="s">
        <v>845</v>
      </c>
      <c r="G545" s="192" t="s">
        <v>234</v>
      </c>
      <c r="H545" s="193">
        <v>1</v>
      </c>
      <c r="I545" s="194"/>
      <c r="J545" s="195"/>
      <c r="K545" s="193">
        <f t="shared" si="32"/>
        <v>0</v>
      </c>
      <c r="L545" s="195"/>
      <c r="M545" s="196"/>
      <c r="N545" s="197" t="s">
        <v>1</v>
      </c>
      <c r="O545" s="121" t="s">
        <v>41</v>
      </c>
      <c r="P545" s="162">
        <f t="shared" si="33"/>
        <v>0</v>
      </c>
      <c r="Q545" s="162">
        <f t="shared" si="34"/>
        <v>0</v>
      </c>
      <c r="R545" s="162">
        <f t="shared" si="35"/>
        <v>0</v>
      </c>
      <c r="T545" s="163">
        <f t="shared" si="36"/>
        <v>0</v>
      </c>
      <c r="U545" s="163">
        <v>0</v>
      </c>
      <c r="V545" s="163">
        <f t="shared" si="37"/>
        <v>0</v>
      </c>
      <c r="W545" s="163">
        <v>0</v>
      </c>
      <c r="X545" s="164">
        <f t="shared" si="38"/>
        <v>0</v>
      </c>
      <c r="AR545" s="165" t="s">
        <v>247</v>
      </c>
      <c r="AT545" s="165" t="s">
        <v>466</v>
      </c>
      <c r="AU545" s="165" t="s">
        <v>137</v>
      </c>
      <c r="AY545" s="16" t="s">
        <v>163</v>
      </c>
      <c r="BE545" s="166">
        <f t="shared" si="39"/>
        <v>0</v>
      </c>
      <c r="BF545" s="166">
        <f t="shared" si="40"/>
        <v>0</v>
      </c>
      <c r="BG545" s="166">
        <f t="shared" si="41"/>
        <v>0</v>
      </c>
      <c r="BH545" s="166">
        <f t="shared" si="42"/>
        <v>0</v>
      </c>
      <c r="BI545" s="166">
        <f t="shared" si="43"/>
        <v>0</v>
      </c>
      <c r="BJ545" s="16" t="s">
        <v>137</v>
      </c>
      <c r="BK545" s="167">
        <f t="shared" si="44"/>
        <v>0</v>
      </c>
      <c r="BL545" s="16" t="s">
        <v>206</v>
      </c>
      <c r="BM545" s="165" t="s">
        <v>846</v>
      </c>
    </row>
    <row r="546" spans="2:65" s="1" customFormat="1" ht="37.799999999999997" customHeight="1">
      <c r="B546" s="31"/>
      <c r="C546" s="189" t="s">
        <v>521</v>
      </c>
      <c r="D546" s="189" t="s">
        <v>466</v>
      </c>
      <c r="E546" s="190" t="s">
        <v>847</v>
      </c>
      <c r="F546" s="191" t="s">
        <v>848</v>
      </c>
      <c r="G546" s="192" t="s">
        <v>234</v>
      </c>
      <c r="H546" s="193">
        <v>1</v>
      </c>
      <c r="I546" s="194"/>
      <c r="J546" s="195"/>
      <c r="K546" s="193">
        <f t="shared" si="32"/>
        <v>0</v>
      </c>
      <c r="L546" s="195"/>
      <c r="M546" s="196"/>
      <c r="N546" s="197" t="s">
        <v>1</v>
      </c>
      <c r="O546" s="121" t="s">
        <v>41</v>
      </c>
      <c r="P546" s="162">
        <f t="shared" si="33"/>
        <v>0</v>
      </c>
      <c r="Q546" s="162">
        <f t="shared" si="34"/>
        <v>0</v>
      </c>
      <c r="R546" s="162">
        <f t="shared" si="35"/>
        <v>0</v>
      </c>
      <c r="T546" s="163">
        <f t="shared" si="36"/>
        <v>0</v>
      </c>
      <c r="U546" s="163">
        <v>0</v>
      </c>
      <c r="V546" s="163">
        <f t="shared" si="37"/>
        <v>0</v>
      </c>
      <c r="W546" s="163">
        <v>0</v>
      </c>
      <c r="X546" s="164">
        <f t="shared" si="38"/>
        <v>0</v>
      </c>
      <c r="AR546" s="165" t="s">
        <v>247</v>
      </c>
      <c r="AT546" s="165" t="s">
        <v>466</v>
      </c>
      <c r="AU546" s="165" t="s">
        <v>137</v>
      </c>
      <c r="AY546" s="16" t="s">
        <v>163</v>
      </c>
      <c r="BE546" s="166">
        <f t="shared" si="39"/>
        <v>0</v>
      </c>
      <c r="BF546" s="166">
        <f t="shared" si="40"/>
        <v>0</v>
      </c>
      <c r="BG546" s="166">
        <f t="shared" si="41"/>
        <v>0</v>
      </c>
      <c r="BH546" s="166">
        <f t="shared" si="42"/>
        <v>0</v>
      </c>
      <c r="BI546" s="166">
        <f t="shared" si="43"/>
        <v>0</v>
      </c>
      <c r="BJ546" s="16" t="s">
        <v>137</v>
      </c>
      <c r="BK546" s="167">
        <f t="shared" si="44"/>
        <v>0</v>
      </c>
      <c r="BL546" s="16" t="s">
        <v>206</v>
      </c>
      <c r="BM546" s="165" t="s">
        <v>849</v>
      </c>
    </row>
    <row r="547" spans="2:65" s="1" customFormat="1" ht="37.799999999999997" customHeight="1">
      <c r="B547" s="31"/>
      <c r="C547" s="189" t="s">
        <v>850</v>
      </c>
      <c r="D547" s="189" t="s">
        <v>466</v>
      </c>
      <c r="E547" s="190" t="s">
        <v>851</v>
      </c>
      <c r="F547" s="191" t="s">
        <v>852</v>
      </c>
      <c r="G547" s="192" t="s">
        <v>520</v>
      </c>
      <c r="H547" s="193">
        <v>207.71299999999999</v>
      </c>
      <c r="I547" s="194"/>
      <c r="J547" s="195"/>
      <c r="K547" s="193">
        <f t="shared" si="32"/>
        <v>0</v>
      </c>
      <c r="L547" s="195"/>
      <c r="M547" s="196"/>
      <c r="N547" s="197" t="s">
        <v>1</v>
      </c>
      <c r="O547" s="121" t="s">
        <v>41</v>
      </c>
      <c r="P547" s="162">
        <f t="shared" si="33"/>
        <v>0</v>
      </c>
      <c r="Q547" s="162">
        <f t="shared" si="34"/>
        <v>0</v>
      </c>
      <c r="R547" s="162">
        <f t="shared" si="35"/>
        <v>0</v>
      </c>
      <c r="T547" s="163">
        <f t="shared" si="36"/>
        <v>0</v>
      </c>
      <c r="U547" s="163">
        <v>0</v>
      </c>
      <c r="V547" s="163">
        <f t="shared" si="37"/>
        <v>0</v>
      </c>
      <c r="W547" s="163">
        <v>0</v>
      </c>
      <c r="X547" s="164">
        <f t="shared" si="38"/>
        <v>0</v>
      </c>
      <c r="AR547" s="165" t="s">
        <v>247</v>
      </c>
      <c r="AT547" s="165" t="s">
        <v>466</v>
      </c>
      <c r="AU547" s="165" t="s">
        <v>137</v>
      </c>
      <c r="AY547" s="16" t="s">
        <v>163</v>
      </c>
      <c r="BE547" s="166">
        <f t="shared" si="39"/>
        <v>0</v>
      </c>
      <c r="BF547" s="166">
        <f t="shared" si="40"/>
        <v>0</v>
      </c>
      <c r="BG547" s="166">
        <f t="shared" si="41"/>
        <v>0</v>
      </c>
      <c r="BH547" s="166">
        <f t="shared" si="42"/>
        <v>0</v>
      </c>
      <c r="BI547" s="166">
        <f t="shared" si="43"/>
        <v>0</v>
      </c>
      <c r="BJ547" s="16" t="s">
        <v>137</v>
      </c>
      <c r="BK547" s="167">
        <f t="shared" si="44"/>
        <v>0</v>
      </c>
      <c r="BL547" s="16" t="s">
        <v>206</v>
      </c>
      <c r="BM547" s="165" t="s">
        <v>853</v>
      </c>
    </row>
    <row r="548" spans="2:65" s="12" customFormat="1" ht="10.199999999999999">
      <c r="B548" s="168"/>
      <c r="D548" s="169" t="s">
        <v>170</v>
      </c>
      <c r="F548" s="171" t="s">
        <v>854</v>
      </c>
      <c r="H548" s="172">
        <v>207.71299999999999</v>
      </c>
      <c r="I548" s="173"/>
      <c r="J548" s="173"/>
      <c r="M548" s="168"/>
      <c r="N548" s="174"/>
      <c r="X548" s="175"/>
      <c r="AT548" s="170" t="s">
        <v>170</v>
      </c>
      <c r="AU548" s="170" t="s">
        <v>137</v>
      </c>
      <c r="AV548" s="12" t="s">
        <v>137</v>
      </c>
      <c r="AW548" s="12" t="s">
        <v>4</v>
      </c>
      <c r="AX548" s="12" t="s">
        <v>85</v>
      </c>
      <c r="AY548" s="170" t="s">
        <v>163</v>
      </c>
    </row>
    <row r="549" spans="2:65" s="1" customFormat="1" ht="37.799999999999997" customHeight="1">
      <c r="B549" s="31"/>
      <c r="C549" s="189" t="s">
        <v>525</v>
      </c>
      <c r="D549" s="189" t="s">
        <v>466</v>
      </c>
      <c r="E549" s="190" t="s">
        <v>855</v>
      </c>
      <c r="F549" s="191" t="s">
        <v>856</v>
      </c>
      <c r="G549" s="192" t="s">
        <v>520</v>
      </c>
      <c r="H549" s="193">
        <v>207.71299999999999</v>
      </c>
      <c r="I549" s="194"/>
      <c r="J549" s="195"/>
      <c r="K549" s="193">
        <f>ROUND(P549*H549,3)</f>
        <v>0</v>
      </c>
      <c r="L549" s="195"/>
      <c r="M549" s="196"/>
      <c r="N549" s="197" t="s">
        <v>1</v>
      </c>
      <c r="O549" s="121" t="s">
        <v>41</v>
      </c>
      <c r="P549" s="162">
        <f>I549+J549</f>
        <v>0</v>
      </c>
      <c r="Q549" s="162">
        <f>ROUND(I549*H549,3)</f>
        <v>0</v>
      </c>
      <c r="R549" s="162">
        <f>ROUND(J549*H549,3)</f>
        <v>0</v>
      </c>
      <c r="T549" s="163">
        <f>S549*H549</f>
        <v>0</v>
      </c>
      <c r="U549" s="163">
        <v>0</v>
      </c>
      <c r="V549" s="163">
        <f>U549*H549</f>
        <v>0</v>
      </c>
      <c r="W549" s="163">
        <v>0</v>
      </c>
      <c r="X549" s="164">
        <f>W549*H549</f>
        <v>0</v>
      </c>
      <c r="AR549" s="165" t="s">
        <v>247</v>
      </c>
      <c r="AT549" s="165" t="s">
        <v>466</v>
      </c>
      <c r="AU549" s="165" t="s">
        <v>137</v>
      </c>
      <c r="AY549" s="16" t="s">
        <v>163</v>
      </c>
      <c r="BE549" s="166">
        <f>IF(O549="základná",K549,0)</f>
        <v>0</v>
      </c>
      <c r="BF549" s="166">
        <f>IF(O549="znížená",K549,0)</f>
        <v>0</v>
      </c>
      <c r="BG549" s="166">
        <f>IF(O549="zákl. prenesená",K549,0)</f>
        <v>0</v>
      </c>
      <c r="BH549" s="166">
        <f>IF(O549="zníž. prenesená",K549,0)</f>
        <v>0</v>
      </c>
      <c r="BI549" s="166">
        <f>IF(O549="nulová",K549,0)</f>
        <v>0</v>
      </c>
      <c r="BJ549" s="16" t="s">
        <v>137</v>
      </c>
      <c r="BK549" s="167">
        <f>ROUND(P549*H549,3)</f>
        <v>0</v>
      </c>
      <c r="BL549" s="16" t="s">
        <v>206</v>
      </c>
      <c r="BM549" s="165" t="s">
        <v>857</v>
      </c>
    </row>
    <row r="550" spans="2:65" s="12" customFormat="1" ht="10.199999999999999">
      <c r="B550" s="168"/>
      <c r="D550" s="169" t="s">
        <v>170</v>
      </c>
      <c r="F550" s="171" t="s">
        <v>854</v>
      </c>
      <c r="H550" s="172">
        <v>207.71299999999999</v>
      </c>
      <c r="I550" s="173"/>
      <c r="J550" s="173"/>
      <c r="M550" s="168"/>
      <c r="N550" s="174"/>
      <c r="X550" s="175"/>
      <c r="AT550" s="170" t="s">
        <v>170</v>
      </c>
      <c r="AU550" s="170" t="s">
        <v>137</v>
      </c>
      <c r="AV550" s="12" t="s">
        <v>137</v>
      </c>
      <c r="AW550" s="12" t="s">
        <v>4</v>
      </c>
      <c r="AX550" s="12" t="s">
        <v>85</v>
      </c>
      <c r="AY550" s="170" t="s">
        <v>163</v>
      </c>
    </row>
    <row r="551" spans="2:65" s="1" customFormat="1" ht="37.799999999999997" customHeight="1">
      <c r="B551" s="31"/>
      <c r="C551" s="154" t="s">
        <v>858</v>
      </c>
      <c r="D551" s="154" t="s">
        <v>165</v>
      </c>
      <c r="E551" s="155" t="s">
        <v>859</v>
      </c>
      <c r="F551" s="156" t="s">
        <v>860</v>
      </c>
      <c r="G551" s="157" t="s">
        <v>234</v>
      </c>
      <c r="H551" s="158">
        <v>1</v>
      </c>
      <c r="I551" s="159"/>
      <c r="J551" s="159"/>
      <c r="K551" s="158">
        <f t="shared" ref="K551:K564" si="45">ROUND(P551*H551,3)</f>
        <v>0</v>
      </c>
      <c r="L551" s="160"/>
      <c r="M551" s="31"/>
      <c r="N551" s="161" t="s">
        <v>1</v>
      </c>
      <c r="O551" s="121" t="s">
        <v>41</v>
      </c>
      <c r="P551" s="162">
        <f t="shared" ref="P551:P564" si="46">I551+J551</f>
        <v>0</v>
      </c>
      <c r="Q551" s="162">
        <f t="shared" ref="Q551:Q564" si="47">ROUND(I551*H551,3)</f>
        <v>0</v>
      </c>
      <c r="R551" s="162">
        <f t="shared" ref="R551:R564" si="48">ROUND(J551*H551,3)</f>
        <v>0</v>
      </c>
      <c r="T551" s="163">
        <f t="shared" ref="T551:T564" si="49">S551*H551</f>
        <v>0</v>
      </c>
      <c r="U551" s="163">
        <v>0</v>
      </c>
      <c r="V551" s="163">
        <f t="shared" ref="V551:V564" si="50">U551*H551</f>
        <v>0</v>
      </c>
      <c r="W551" s="163">
        <v>0</v>
      </c>
      <c r="X551" s="164">
        <f t="shared" ref="X551:X564" si="51">W551*H551</f>
        <v>0</v>
      </c>
      <c r="AR551" s="165" t="s">
        <v>206</v>
      </c>
      <c r="AT551" s="165" t="s">
        <v>165</v>
      </c>
      <c r="AU551" s="165" t="s">
        <v>137</v>
      </c>
      <c r="AY551" s="16" t="s">
        <v>163</v>
      </c>
      <c r="BE551" s="166">
        <f t="shared" ref="BE551:BE564" si="52">IF(O551="základná",K551,0)</f>
        <v>0</v>
      </c>
      <c r="BF551" s="166">
        <f t="shared" ref="BF551:BF564" si="53">IF(O551="znížená",K551,0)</f>
        <v>0</v>
      </c>
      <c r="BG551" s="166">
        <f t="shared" ref="BG551:BG564" si="54">IF(O551="zákl. prenesená",K551,0)</f>
        <v>0</v>
      </c>
      <c r="BH551" s="166">
        <f t="shared" ref="BH551:BH564" si="55">IF(O551="zníž. prenesená",K551,0)</f>
        <v>0</v>
      </c>
      <c r="BI551" s="166">
        <f t="shared" ref="BI551:BI564" si="56">IF(O551="nulová",K551,0)</f>
        <v>0</v>
      </c>
      <c r="BJ551" s="16" t="s">
        <v>137</v>
      </c>
      <c r="BK551" s="167">
        <f t="shared" ref="BK551:BK564" si="57">ROUND(P551*H551,3)</f>
        <v>0</v>
      </c>
      <c r="BL551" s="16" t="s">
        <v>206</v>
      </c>
      <c r="BM551" s="165" t="s">
        <v>861</v>
      </c>
    </row>
    <row r="552" spans="2:65" s="1" customFormat="1" ht="33" customHeight="1">
      <c r="B552" s="31"/>
      <c r="C552" s="189" t="s">
        <v>530</v>
      </c>
      <c r="D552" s="189" t="s">
        <v>466</v>
      </c>
      <c r="E552" s="190" t="s">
        <v>862</v>
      </c>
      <c r="F552" s="191" t="s">
        <v>863</v>
      </c>
      <c r="G552" s="192" t="s">
        <v>234</v>
      </c>
      <c r="H552" s="193">
        <v>1</v>
      </c>
      <c r="I552" s="194"/>
      <c r="J552" s="195"/>
      <c r="K552" s="193">
        <f t="shared" si="45"/>
        <v>0</v>
      </c>
      <c r="L552" s="195"/>
      <c r="M552" s="196"/>
      <c r="N552" s="197" t="s">
        <v>1</v>
      </c>
      <c r="O552" s="121" t="s">
        <v>41</v>
      </c>
      <c r="P552" s="162">
        <f t="shared" si="46"/>
        <v>0</v>
      </c>
      <c r="Q552" s="162">
        <f t="shared" si="47"/>
        <v>0</v>
      </c>
      <c r="R552" s="162">
        <f t="shared" si="48"/>
        <v>0</v>
      </c>
      <c r="T552" s="163">
        <f t="shared" si="49"/>
        <v>0</v>
      </c>
      <c r="U552" s="163">
        <v>0</v>
      </c>
      <c r="V552" s="163">
        <f t="shared" si="50"/>
        <v>0</v>
      </c>
      <c r="W552" s="163">
        <v>0</v>
      </c>
      <c r="X552" s="164">
        <f t="shared" si="51"/>
        <v>0</v>
      </c>
      <c r="AR552" s="165" t="s">
        <v>247</v>
      </c>
      <c r="AT552" s="165" t="s">
        <v>466</v>
      </c>
      <c r="AU552" s="165" t="s">
        <v>137</v>
      </c>
      <c r="AY552" s="16" t="s">
        <v>163</v>
      </c>
      <c r="BE552" s="166">
        <f t="shared" si="52"/>
        <v>0</v>
      </c>
      <c r="BF552" s="166">
        <f t="shared" si="53"/>
        <v>0</v>
      </c>
      <c r="BG552" s="166">
        <f t="shared" si="54"/>
        <v>0</v>
      </c>
      <c r="BH552" s="166">
        <f t="shared" si="55"/>
        <v>0</v>
      </c>
      <c r="BI552" s="166">
        <f t="shared" si="56"/>
        <v>0</v>
      </c>
      <c r="BJ552" s="16" t="s">
        <v>137</v>
      </c>
      <c r="BK552" s="167">
        <f t="shared" si="57"/>
        <v>0</v>
      </c>
      <c r="BL552" s="16" t="s">
        <v>206</v>
      </c>
      <c r="BM552" s="165" t="s">
        <v>864</v>
      </c>
    </row>
    <row r="553" spans="2:65" s="1" customFormat="1" ht="16.5" customHeight="1">
      <c r="B553" s="31"/>
      <c r="C553" s="189" t="s">
        <v>865</v>
      </c>
      <c r="D553" s="189" t="s">
        <v>466</v>
      </c>
      <c r="E553" s="190" t="s">
        <v>866</v>
      </c>
      <c r="F553" s="191" t="s">
        <v>867</v>
      </c>
      <c r="G553" s="192" t="s">
        <v>765</v>
      </c>
      <c r="H553" s="193">
        <v>1</v>
      </c>
      <c r="I553" s="194"/>
      <c r="J553" s="195"/>
      <c r="K553" s="193">
        <f t="shared" si="45"/>
        <v>0</v>
      </c>
      <c r="L553" s="195"/>
      <c r="M553" s="196"/>
      <c r="N553" s="197" t="s">
        <v>1</v>
      </c>
      <c r="O553" s="121" t="s">
        <v>41</v>
      </c>
      <c r="P553" s="162">
        <f t="shared" si="46"/>
        <v>0</v>
      </c>
      <c r="Q553" s="162">
        <f t="shared" si="47"/>
        <v>0</v>
      </c>
      <c r="R553" s="162">
        <f t="shared" si="48"/>
        <v>0</v>
      </c>
      <c r="T553" s="163">
        <f t="shared" si="49"/>
        <v>0</v>
      </c>
      <c r="U553" s="163">
        <v>0</v>
      </c>
      <c r="V553" s="163">
        <f t="shared" si="50"/>
        <v>0</v>
      </c>
      <c r="W553" s="163">
        <v>0</v>
      </c>
      <c r="X553" s="164">
        <f t="shared" si="51"/>
        <v>0</v>
      </c>
      <c r="AR553" s="165" t="s">
        <v>247</v>
      </c>
      <c r="AT553" s="165" t="s">
        <v>466</v>
      </c>
      <c r="AU553" s="165" t="s">
        <v>137</v>
      </c>
      <c r="AY553" s="16" t="s">
        <v>163</v>
      </c>
      <c r="BE553" s="166">
        <f t="shared" si="52"/>
        <v>0</v>
      </c>
      <c r="BF553" s="166">
        <f t="shared" si="53"/>
        <v>0</v>
      </c>
      <c r="BG553" s="166">
        <f t="shared" si="54"/>
        <v>0</v>
      </c>
      <c r="BH553" s="166">
        <f t="shared" si="55"/>
        <v>0</v>
      </c>
      <c r="BI553" s="166">
        <f t="shared" si="56"/>
        <v>0</v>
      </c>
      <c r="BJ553" s="16" t="s">
        <v>137</v>
      </c>
      <c r="BK553" s="167">
        <f t="shared" si="57"/>
        <v>0</v>
      </c>
      <c r="BL553" s="16" t="s">
        <v>206</v>
      </c>
      <c r="BM553" s="165" t="s">
        <v>868</v>
      </c>
    </row>
    <row r="554" spans="2:65" s="1" customFormat="1" ht="24.15" customHeight="1">
      <c r="B554" s="31"/>
      <c r="C554" s="189" t="s">
        <v>537</v>
      </c>
      <c r="D554" s="189" t="s">
        <v>466</v>
      </c>
      <c r="E554" s="190" t="s">
        <v>869</v>
      </c>
      <c r="F554" s="191" t="s">
        <v>870</v>
      </c>
      <c r="G554" s="192" t="s">
        <v>871</v>
      </c>
      <c r="H554" s="193">
        <v>1</v>
      </c>
      <c r="I554" s="194"/>
      <c r="J554" s="195"/>
      <c r="K554" s="193">
        <f t="shared" si="45"/>
        <v>0</v>
      </c>
      <c r="L554" s="195"/>
      <c r="M554" s="196"/>
      <c r="N554" s="197" t="s">
        <v>1</v>
      </c>
      <c r="O554" s="121" t="s">
        <v>41</v>
      </c>
      <c r="P554" s="162">
        <f t="shared" si="46"/>
        <v>0</v>
      </c>
      <c r="Q554" s="162">
        <f t="shared" si="47"/>
        <v>0</v>
      </c>
      <c r="R554" s="162">
        <f t="shared" si="48"/>
        <v>0</v>
      </c>
      <c r="T554" s="163">
        <f t="shared" si="49"/>
        <v>0</v>
      </c>
      <c r="U554" s="163">
        <v>0</v>
      </c>
      <c r="V554" s="163">
        <f t="shared" si="50"/>
        <v>0</v>
      </c>
      <c r="W554" s="163">
        <v>0</v>
      </c>
      <c r="X554" s="164">
        <f t="shared" si="51"/>
        <v>0</v>
      </c>
      <c r="AR554" s="165" t="s">
        <v>247</v>
      </c>
      <c r="AT554" s="165" t="s">
        <v>466</v>
      </c>
      <c r="AU554" s="165" t="s">
        <v>137</v>
      </c>
      <c r="AY554" s="16" t="s">
        <v>163</v>
      </c>
      <c r="BE554" s="166">
        <f t="shared" si="52"/>
        <v>0</v>
      </c>
      <c r="BF554" s="166">
        <f t="shared" si="53"/>
        <v>0</v>
      </c>
      <c r="BG554" s="166">
        <f t="shared" si="54"/>
        <v>0</v>
      </c>
      <c r="BH554" s="166">
        <f t="shared" si="55"/>
        <v>0</v>
      </c>
      <c r="BI554" s="166">
        <f t="shared" si="56"/>
        <v>0</v>
      </c>
      <c r="BJ554" s="16" t="s">
        <v>137</v>
      </c>
      <c r="BK554" s="167">
        <f t="shared" si="57"/>
        <v>0</v>
      </c>
      <c r="BL554" s="16" t="s">
        <v>206</v>
      </c>
      <c r="BM554" s="165" t="s">
        <v>872</v>
      </c>
    </row>
    <row r="555" spans="2:65" s="1" customFormat="1" ht="37.799999999999997" customHeight="1">
      <c r="B555" s="31"/>
      <c r="C555" s="154" t="s">
        <v>873</v>
      </c>
      <c r="D555" s="154" t="s">
        <v>165</v>
      </c>
      <c r="E555" s="155" t="s">
        <v>874</v>
      </c>
      <c r="F555" s="156" t="s">
        <v>875</v>
      </c>
      <c r="G555" s="157" t="s">
        <v>234</v>
      </c>
      <c r="H555" s="158">
        <v>12</v>
      </c>
      <c r="I555" s="159"/>
      <c r="J555" s="159"/>
      <c r="K555" s="158">
        <f t="shared" si="45"/>
        <v>0</v>
      </c>
      <c r="L555" s="160"/>
      <c r="M555" s="31"/>
      <c r="N555" s="161" t="s">
        <v>1</v>
      </c>
      <c r="O555" s="121" t="s">
        <v>41</v>
      </c>
      <c r="P555" s="162">
        <f t="shared" si="46"/>
        <v>0</v>
      </c>
      <c r="Q555" s="162">
        <f t="shared" si="47"/>
        <v>0</v>
      </c>
      <c r="R555" s="162">
        <f t="shared" si="48"/>
        <v>0</v>
      </c>
      <c r="T555" s="163">
        <f t="shared" si="49"/>
        <v>0</v>
      </c>
      <c r="U555" s="163">
        <v>0</v>
      </c>
      <c r="V555" s="163">
        <f t="shared" si="50"/>
        <v>0</v>
      </c>
      <c r="W555" s="163">
        <v>0</v>
      </c>
      <c r="X555" s="164">
        <f t="shared" si="51"/>
        <v>0</v>
      </c>
      <c r="AR555" s="165" t="s">
        <v>206</v>
      </c>
      <c r="AT555" s="165" t="s">
        <v>165</v>
      </c>
      <c r="AU555" s="165" t="s">
        <v>137</v>
      </c>
      <c r="AY555" s="16" t="s">
        <v>163</v>
      </c>
      <c r="BE555" s="166">
        <f t="shared" si="52"/>
        <v>0</v>
      </c>
      <c r="BF555" s="166">
        <f t="shared" si="53"/>
        <v>0</v>
      </c>
      <c r="BG555" s="166">
        <f t="shared" si="54"/>
        <v>0</v>
      </c>
      <c r="BH555" s="166">
        <f t="shared" si="55"/>
        <v>0</v>
      </c>
      <c r="BI555" s="166">
        <f t="shared" si="56"/>
        <v>0</v>
      </c>
      <c r="BJ555" s="16" t="s">
        <v>137</v>
      </c>
      <c r="BK555" s="167">
        <f t="shared" si="57"/>
        <v>0</v>
      </c>
      <c r="BL555" s="16" t="s">
        <v>206</v>
      </c>
      <c r="BM555" s="165" t="s">
        <v>876</v>
      </c>
    </row>
    <row r="556" spans="2:65" s="1" customFormat="1" ht="33" customHeight="1">
      <c r="B556" s="31"/>
      <c r="C556" s="189" t="s">
        <v>542</v>
      </c>
      <c r="D556" s="189" t="s">
        <v>466</v>
      </c>
      <c r="E556" s="190" t="s">
        <v>877</v>
      </c>
      <c r="F556" s="191" t="s">
        <v>878</v>
      </c>
      <c r="G556" s="192" t="s">
        <v>234</v>
      </c>
      <c r="H556" s="193">
        <v>12</v>
      </c>
      <c r="I556" s="194"/>
      <c r="J556" s="195"/>
      <c r="K556" s="193">
        <f t="shared" si="45"/>
        <v>0</v>
      </c>
      <c r="L556" s="195"/>
      <c r="M556" s="196"/>
      <c r="N556" s="197" t="s">
        <v>1</v>
      </c>
      <c r="O556" s="121" t="s">
        <v>41</v>
      </c>
      <c r="P556" s="162">
        <f t="shared" si="46"/>
        <v>0</v>
      </c>
      <c r="Q556" s="162">
        <f t="shared" si="47"/>
        <v>0</v>
      </c>
      <c r="R556" s="162">
        <f t="shared" si="48"/>
        <v>0</v>
      </c>
      <c r="T556" s="163">
        <f t="shared" si="49"/>
        <v>0</v>
      </c>
      <c r="U556" s="163">
        <v>0</v>
      </c>
      <c r="V556" s="163">
        <f t="shared" si="50"/>
        <v>0</v>
      </c>
      <c r="W556" s="163">
        <v>0</v>
      </c>
      <c r="X556" s="164">
        <f t="shared" si="51"/>
        <v>0</v>
      </c>
      <c r="AR556" s="165" t="s">
        <v>247</v>
      </c>
      <c r="AT556" s="165" t="s">
        <v>466</v>
      </c>
      <c r="AU556" s="165" t="s">
        <v>137</v>
      </c>
      <c r="AY556" s="16" t="s">
        <v>163</v>
      </c>
      <c r="BE556" s="166">
        <f t="shared" si="52"/>
        <v>0</v>
      </c>
      <c r="BF556" s="166">
        <f t="shared" si="53"/>
        <v>0</v>
      </c>
      <c r="BG556" s="166">
        <f t="shared" si="54"/>
        <v>0</v>
      </c>
      <c r="BH556" s="166">
        <f t="shared" si="55"/>
        <v>0</v>
      </c>
      <c r="BI556" s="166">
        <f t="shared" si="56"/>
        <v>0</v>
      </c>
      <c r="BJ556" s="16" t="s">
        <v>137</v>
      </c>
      <c r="BK556" s="167">
        <f t="shared" si="57"/>
        <v>0</v>
      </c>
      <c r="BL556" s="16" t="s">
        <v>206</v>
      </c>
      <c r="BM556" s="165" t="s">
        <v>879</v>
      </c>
    </row>
    <row r="557" spans="2:65" s="1" customFormat="1" ht="37.799999999999997" customHeight="1">
      <c r="B557" s="31"/>
      <c r="C557" s="189" t="s">
        <v>880</v>
      </c>
      <c r="D557" s="189" t="s">
        <v>466</v>
      </c>
      <c r="E557" s="190" t="s">
        <v>881</v>
      </c>
      <c r="F557" s="191" t="s">
        <v>882</v>
      </c>
      <c r="G557" s="192" t="s">
        <v>234</v>
      </c>
      <c r="H557" s="193">
        <v>8</v>
      </c>
      <c r="I557" s="194"/>
      <c r="J557" s="195"/>
      <c r="K557" s="193">
        <f t="shared" si="45"/>
        <v>0</v>
      </c>
      <c r="L557" s="195"/>
      <c r="M557" s="196"/>
      <c r="N557" s="197" t="s">
        <v>1</v>
      </c>
      <c r="O557" s="121" t="s">
        <v>41</v>
      </c>
      <c r="P557" s="162">
        <f t="shared" si="46"/>
        <v>0</v>
      </c>
      <c r="Q557" s="162">
        <f t="shared" si="47"/>
        <v>0</v>
      </c>
      <c r="R557" s="162">
        <f t="shared" si="48"/>
        <v>0</v>
      </c>
      <c r="T557" s="163">
        <f t="shared" si="49"/>
        <v>0</v>
      </c>
      <c r="U557" s="163">
        <v>0</v>
      </c>
      <c r="V557" s="163">
        <f t="shared" si="50"/>
        <v>0</v>
      </c>
      <c r="W557" s="163">
        <v>0</v>
      </c>
      <c r="X557" s="164">
        <f t="shared" si="51"/>
        <v>0</v>
      </c>
      <c r="AR557" s="165" t="s">
        <v>247</v>
      </c>
      <c r="AT557" s="165" t="s">
        <v>466</v>
      </c>
      <c r="AU557" s="165" t="s">
        <v>137</v>
      </c>
      <c r="AY557" s="16" t="s">
        <v>163</v>
      </c>
      <c r="BE557" s="166">
        <f t="shared" si="52"/>
        <v>0</v>
      </c>
      <c r="BF557" s="166">
        <f t="shared" si="53"/>
        <v>0</v>
      </c>
      <c r="BG557" s="166">
        <f t="shared" si="54"/>
        <v>0</v>
      </c>
      <c r="BH557" s="166">
        <f t="shared" si="55"/>
        <v>0</v>
      </c>
      <c r="BI557" s="166">
        <f t="shared" si="56"/>
        <v>0</v>
      </c>
      <c r="BJ557" s="16" t="s">
        <v>137</v>
      </c>
      <c r="BK557" s="167">
        <f t="shared" si="57"/>
        <v>0</v>
      </c>
      <c r="BL557" s="16" t="s">
        <v>206</v>
      </c>
      <c r="BM557" s="165" t="s">
        <v>883</v>
      </c>
    </row>
    <row r="558" spans="2:65" s="1" customFormat="1" ht="24.15" customHeight="1">
      <c r="B558" s="31"/>
      <c r="C558" s="189" t="s">
        <v>884</v>
      </c>
      <c r="D558" s="189" t="s">
        <v>466</v>
      </c>
      <c r="E558" s="190" t="s">
        <v>885</v>
      </c>
      <c r="F558" s="191" t="s">
        <v>886</v>
      </c>
      <c r="G558" s="192" t="s">
        <v>234</v>
      </c>
      <c r="H558" s="193">
        <v>1</v>
      </c>
      <c r="I558" s="194"/>
      <c r="J558" s="195"/>
      <c r="K558" s="193">
        <f t="shared" si="45"/>
        <v>0</v>
      </c>
      <c r="L558" s="195"/>
      <c r="M558" s="196"/>
      <c r="N558" s="197" t="s">
        <v>1</v>
      </c>
      <c r="O558" s="121" t="s">
        <v>41</v>
      </c>
      <c r="P558" s="162">
        <f t="shared" si="46"/>
        <v>0</v>
      </c>
      <c r="Q558" s="162">
        <f t="shared" si="47"/>
        <v>0</v>
      </c>
      <c r="R558" s="162">
        <f t="shared" si="48"/>
        <v>0</v>
      </c>
      <c r="T558" s="163">
        <f t="shared" si="49"/>
        <v>0</v>
      </c>
      <c r="U558" s="163">
        <v>0</v>
      </c>
      <c r="V558" s="163">
        <f t="shared" si="50"/>
        <v>0</v>
      </c>
      <c r="W558" s="163">
        <v>0</v>
      </c>
      <c r="X558" s="164">
        <f t="shared" si="51"/>
        <v>0</v>
      </c>
      <c r="AR558" s="165" t="s">
        <v>247</v>
      </c>
      <c r="AT558" s="165" t="s">
        <v>466</v>
      </c>
      <c r="AU558" s="165" t="s">
        <v>137</v>
      </c>
      <c r="AY558" s="16" t="s">
        <v>163</v>
      </c>
      <c r="BE558" s="166">
        <f t="shared" si="52"/>
        <v>0</v>
      </c>
      <c r="BF558" s="166">
        <f t="shared" si="53"/>
        <v>0</v>
      </c>
      <c r="BG558" s="166">
        <f t="shared" si="54"/>
        <v>0</v>
      </c>
      <c r="BH558" s="166">
        <f t="shared" si="55"/>
        <v>0</v>
      </c>
      <c r="BI558" s="166">
        <f t="shared" si="56"/>
        <v>0</v>
      </c>
      <c r="BJ558" s="16" t="s">
        <v>137</v>
      </c>
      <c r="BK558" s="167">
        <f t="shared" si="57"/>
        <v>0</v>
      </c>
      <c r="BL558" s="16" t="s">
        <v>206</v>
      </c>
      <c r="BM558" s="165" t="s">
        <v>887</v>
      </c>
    </row>
    <row r="559" spans="2:65" s="1" customFormat="1" ht="24.15" customHeight="1">
      <c r="B559" s="31"/>
      <c r="C559" s="189" t="s">
        <v>734</v>
      </c>
      <c r="D559" s="189" t="s">
        <v>466</v>
      </c>
      <c r="E559" s="190" t="s">
        <v>888</v>
      </c>
      <c r="F559" s="191" t="s">
        <v>889</v>
      </c>
      <c r="G559" s="192" t="s">
        <v>234</v>
      </c>
      <c r="H559" s="193">
        <v>2</v>
      </c>
      <c r="I559" s="194"/>
      <c r="J559" s="195"/>
      <c r="K559" s="193">
        <f t="shared" si="45"/>
        <v>0</v>
      </c>
      <c r="L559" s="195"/>
      <c r="M559" s="196"/>
      <c r="N559" s="197" t="s">
        <v>1</v>
      </c>
      <c r="O559" s="121" t="s">
        <v>41</v>
      </c>
      <c r="P559" s="162">
        <f t="shared" si="46"/>
        <v>0</v>
      </c>
      <c r="Q559" s="162">
        <f t="shared" si="47"/>
        <v>0</v>
      </c>
      <c r="R559" s="162">
        <f t="shared" si="48"/>
        <v>0</v>
      </c>
      <c r="T559" s="163">
        <f t="shared" si="49"/>
        <v>0</v>
      </c>
      <c r="U559" s="163">
        <v>0</v>
      </c>
      <c r="V559" s="163">
        <f t="shared" si="50"/>
        <v>0</v>
      </c>
      <c r="W559" s="163">
        <v>0</v>
      </c>
      <c r="X559" s="164">
        <f t="shared" si="51"/>
        <v>0</v>
      </c>
      <c r="AR559" s="165" t="s">
        <v>247</v>
      </c>
      <c r="AT559" s="165" t="s">
        <v>466</v>
      </c>
      <c r="AU559" s="165" t="s">
        <v>137</v>
      </c>
      <c r="AY559" s="16" t="s">
        <v>163</v>
      </c>
      <c r="BE559" s="166">
        <f t="shared" si="52"/>
        <v>0</v>
      </c>
      <c r="BF559" s="166">
        <f t="shared" si="53"/>
        <v>0</v>
      </c>
      <c r="BG559" s="166">
        <f t="shared" si="54"/>
        <v>0</v>
      </c>
      <c r="BH559" s="166">
        <f t="shared" si="55"/>
        <v>0</v>
      </c>
      <c r="BI559" s="166">
        <f t="shared" si="56"/>
        <v>0</v>
      </c>
      <c r="BJ559" s="16" t="s">
        <v>137</v>
      </c>
      <c r="BK559" s="167">
        <f t="shared" si="57"/>
        <v>0</v>
      </c>
      <c r="BL559" s="16" t="s">
        <v>206</v>
      </c>
      <c r="BM559" s="165" t="s">
        <v>890</v>
      </c>
    </row>
    <row r="560" spans="2:65" s="1" customFormat="1" ht="37.799999999999997" customHeight="1">
      <c r="B560" s="31"/>
      <c r="C560" s="189" t="s">
        <v>891</v>
      </c>
      <c r="D560" s="189" t="s">
        <v>466</v>
      </c>
      <c r="E560" s="190" t="s">
        <v>892</v>
      </c>
      <c r="F560" s="191" t="s">
        <v>893</v>
      </c>
      <c r="G560" s="192" t="s">
        <v>234</v>
      </c>
      <c r="H560" s="193">
        <v>1</v>
      </c>
      <c r="I560" s="194"/>
      <c r="J560" s="195"/>
      <c r="K560" s="193">
        <f t="shared" si="45"/>
        <v>0</v>
      </c>
      <c r="L560" s="195"/>
      <c r="M560" s="196"/>
      <c r="N560" s="197" t="s">
        <v>1</v>
      </c>
      <c r="O560" s="121" t="s">
        <v>41</v>
      </c>
      <c r="P560" s="162">
        <f t="shared" si="46"/>
        <v>0</v>
      </c>
      <c r="Q560" s="162">
        <f t="shared" si="47"/>
        <v>0</v>
      </c>
      <c r="R560" s="162">
        <f t="shared" si="48"/>
        <v>0</v>
      </c>
      <c r="T560" s="163">
        <f t="shared" si="49"/>
        <v>0</v>
      </c>
      <c r="U560" s="163">
        <v>0</v>
      </c>
      <c r="V560" s="163">
        <f t="shared" si="50"/>
        <v>0</v>
      </c>
      <c r="W560" s="163">
        <v>0</v>
      </c>
      <c r="X560" s="164">
        <f t="shared" si="51"/>
        <v>0</v>
      </c>
      <c r="AR560" s="165" t="s">
        <v>247</v>
      </c>
      <c r="AT560" s="165" t="s">
        <v>466</v>
      </c>
      <c r="AU560" s="165" t="s">
        <v>137</v>
      </c>
      <c r="AY560" s="16" t="s">
        <v>163</v>
      </c>
      <c r="BE560" s="166">
        <f t="shared" si="52"/>
        <v>0</v>
      </c>
      <c r="BF560" s="166">
        <f t="shared" si="53"/>
        <v>0</v>
      </c>
      <c r="BG560" s="166">
        <f t="shared" si="54"/>
        <v>0</v>
      </c>
      <c r="BH560" s="166">
        <f t="shared" si="55"/>
        <v>0</v>
      </c>
      <c r="BI560" s="166">
        <f t="shared" si="56"/>
        <v>0</v>
      </c>
      <c r="BJ560" s="16" t="s">
        <v>137</v>
      </c>
      <c r="BK560" s="167">
        <f t="shared" si="57"/>
        <v>0</v>
      </c>
      <c r="BL560" s="16" t="s">
        <v>206</v>
      </c>
      <c r="BM560" s="165" t="s">
        <v>894</v>
      </c>
    </row>
    <row r="561" spans="2:65" s="1" customFormat="1" ht="37.799999999999997" customHeight="1">
      <c r="B561" s="31"/>
      <c r="C561" s="154" t="s">
        <v>546</v>
      </c>
      <c r="D561" s="154" t="s">
        <v>165</v>
      </c>
      <c r="E561" s="155" t="s">
        <v>895</v>
      </c>
      <c r="F561" s="156" t="s">
        <v>896</v>
      </c>
      <c r="G561" s="157" t="s">
        <v>234</v>
      </c>
      <c r="H561" s="158">
        <v>1</v>
      </c>
      <c r="I561" s="159"/>
      <c r="J561" s="159"/>
      <c r="K561" s="158">
        <f t="shared" si="45"/>
        <v>0</v>
      </c>
      <c r="L561" s="160"/>
      <c r="M561" s="31"/>
      <c r="N561" s="161" t="s">
        <v>1</v>
      </c>
      <c r="O561" s="121" t="s">
        <v>41</v>
      </c>
      <c r="P561" s="162">
        <f t="shared" si="46"/>
        <v>0</v>
      </c>
      <c r="Q561" s="162">
        <f t="shared" si="47"/>
        <v>0</v>
      </c>
      <c r="R561" s="162">
        <f t="shared" si="48"/>
        <v>0</v>
      </c>
      <c r="T561" s="163">
        <f t="shared" si="49"/>
        <v>0</v>
      </c>
      <c r="U561" s="163">
        <v>0</v>
      </c>
      <c r="V561" s="163">
        <f t="shared" si="50"/>
        <v>0</v>
      </c>
      <c r="W561" s="163">
        <v>0</v>
      </c>
      <c r="X561" s="164">
        <f t="shared" si="51"/>
        <v>0</v>
      </c>
      <c r="AR561" s="165" t="s">
        <v>206</v>
      </c>
      <c r="AT561" s="165" t="s">
        <v>165</v>
      </c>
      <c r="AU561" s="165" t="s">
        <v>137</v>
      </c>
      <c r="AY561" s="16" t="s">
        <v>163</v>
      </c>
      <c r="BE561" s="166">
        <f t="shared" si="52"/>
        <v>0</v>
      </c>
      <c r="BF561" s="166">
        <f t="shared" si="53"/>
        <v>0</v>
      </c>
      <c r="BG561" s="166">
        <f t="shared" si="54"/>
        <v>0</v>
      </c>
      <c r="BH561" s="166">
        <f t="shared" si="55"/>
        <v>0</v>
      </c>
      <c r="BI561" s="166">
        <f t="shared" si="56"/>
        <v>0</v>
      </c>
      <c r="BJ561" s="16" t="s">
        <v>137</v>
      </c>
      <c r="BK561" s="167">
        <f t="shared" si="57"/>
        <v>0</v>
      </c>
      <c r="BL561" s="16" t="s">
        <v>206</v>
      </c>
      <c r="BM561" s="165" t="s">
        <v>897</v>
      </c>
    </row>
    <row r="562" spans="2:65" s="1" customFormat="1" ht="37.799999999999997" customHeight="1">
      <c r="B562" s="31"/>
      <c r="C562" s="189" t="s">
        <v>898</v>
      </c>
      <c r="D562" s="189" t="s">
        <v>466</v>
      </c>
      <c r="E562" s="190" t="s">
        <v>899</v>
      </c>
      <c r="F562" s="191" t="s">
        <v>900</v>
      </c>
      <c r="G562" s="192" t="s">
        <v>234</v>
      </c>
      <c r="H562" s="193">
        <v>1</v>
      </c>
      <c r="I562" s="194"/>
      <c r="J562" s="195"/>
      <c r="K562" s="193">
        <f t="shared" si="45"/>
        <v>0</v>
      </c>
      <c r="L562" s="195"/>
      <c r="M562" s="196"/>
      <c r="N562" s="197" t="s">
        <v>1</v>
      </c>
      <c r="O562" s="121" t="s">
        <v>41</v>
      </c>
      <c r="P562" s="162">
        <f t="shared" si="46"/>
        <v>0</v>
      </c>
      <c r="Q562" s="162">
        <f t="shared" si="47"/>
        <v>0</v>
      </c>
      <c r="R562" s="162">
        <f t="shared" si="48"/>
        <v>0</v>
      </c>
      <c r="T562" s="163">
        <f t="shared" si="49"/>
        <v>0</v>
      </c>
      <c r="U562" s="163">
        <v>0</v>
      </c>
      <c r="V562" s="163">
        <f t="shared" si="50"/>
        <v>0</v>
      </c>
      <c r="W562" s="163">
        <v>0</v>
      </c>
      <c r="X562" s="164">
        <f t="shared" si="51"/>
        <v>0</v>
      </c>
      <c r="AR562" s="165" t="s">
        <v>247</v>
      </c>
      <c r="AT562" s="165" t="s">
        <v>466</v>
      </c>
      <c r="AU562" s="165" t="s">
        <v>137</v>
      </c>
      <c r="AY562" s="16" t="s">
        <v>163</v>
      </c>
      <c r="BE562" s="166">
        <f t="shared" si="52"/>
        <v>0</v>
      </c>
      <c r="BF562" s="166">
        <f t="shared" si="53"/>
        <v>0</v>
      </c>
      <c r="BG562" s="166">
        <f t="shared" si="54"/>
        <v>0</v>
      </c>
      <c r="BH562" s="166">
        <f t="shared" si="55"/>
        <v>0</v>
      </c>
      <c r="BI562" s="166">
        <f t="shared" si="56"/>
        <v>0</v>
      </c>
      <c r="BJ562" s="16" t="s">
        <v>137</v>
      </c>
      <c r="BK562" s="167">
        <f t="shared" si="57"/>
        <v>0</v>
      </c>
      <c r="BL562" s="16" t="s">
        <v>206</v>
      </c>
      <c r="BM562" s="165" t="s">
        <v>901</v>
      </c>
    </row>
    <row r="563" spans="2:65" s="1" customFormat="1" ht="16.5" customHeight="1">
      <c r="B563" s="31"/>
      <c r="C563" s="189" t="s">
        <v>551</v>
      </c>
      <c r="D563" s="189" t="s">
        <v>466</v>
      </c>
      <c r="E563" s="190" t="s">
        <v>902</v>
      </c>
      <c r="F563" s="191" t="s">
        <v>903</v>
      </c>
      <c r="G563" s="192" t="s">
        <v>904</v>
      </c>
      <c r="H563" s="193">
        <v>115</v>
      </c>
      <c r="I563" s="194"/>
      <c r="J563" s="195"/>
      <c r="K563" s="193">
        <f t="shared" si="45"/>
        <v>0</v>
      </c>
      <c r="L563" s="195"/>
      <c r="M563" s="196"/>
      <c r="N563" s="197" t="s">
        <v>1</v>
      </c>
      <c r="O563" s="121" t="s">
        <v>41</v>
      </c>
      <c r="P563" s="162">
        <f t="shared" si="46"/>
        <v>0</v>
      </c>
      <c r="Q563" s="162">
        <f t="shared" si="47"/>
        <v>0</v>
      </c>
      <c r="R563" s="162">
        <f t="shared" si="48"/>
        <v>0</v>
      </c>
      <c r="T563" s="163">
        <f t="shared" si="49"/>
        <v>0</v>
      </c>
      <c r="U563" s="163">
        <v>0</v>
      </c>
      <c r="V563" s="163">
        <f t="shared" si="50"/>
        <v>0</v>
      </c>
      <c r="W563" s="163">
        <v>0</v>
      </c>
      <c r="X563" s="164">
        <f t="shared" si="51"/>
        <v>0</v>
      </c>
      <c r="AR563" s="165" t="s">
        <v>247</v>
      </c>
      <c r="AT563" s="165" t="s">
        <v>466</v>
      </c>
      <c r="AU563" s="165" t="s">
        <v>137</v>
      </c>
      <c r="AY563" s="16" t="s">
        <v>163</v>
      </c>
      <c r="BE563" s="166">
        <f t="shared" si="52"/>
        <v>0</v>
      </c>
      <c r="BF563" s="166">
        <f t="shared" si="53"/>
        <v>0</v>
      </c>
      <c r="BG563" s="166">
        <f t="shared" si="54"/>
        <v>0</v>
      </c>
      <c r="BH563" s="166">
        <f t="shared" si="55"/>
        <v>0</v>
      </c>
      <c r="BI563" s="166">
        <f t="shared" si="56"/>
        <v>0</v>
      </c>
      <c r="BJ563" s="16" t="s">
        <v>137</v>
      </c>
      <c r="BK563" s="167">
        <f t="shared" si="57"/>
        <v>0</v>
      </c>
      <c r="BL563" s="16" t="s">
        <v>206</v>
      </c>
      <c r="BM563" s="165" t="s">
        <v>905</v>
      </c>
    </row>
    <row r="564" spans="2:65" s="1" customFormat="1" ht="24.15" customHeight="1">
      <c r="B564" s="31"/>
      <c r="C564" s="154" t="s">
        <v>906</v>
      </c>
      <c r="D564" s="154" t="s">
        <v>165</v>
      </c>
      <c r="E564" s="155" t="s">
        <v>907</v>
      </c>
      <c r="F564" s="156" t="s">
        <v>908</v>
      </c>
      <c r="G564" s="157" t="s">
        <v>195</v>
      </c>
      <c r="H564" s="158">
        <v>3.3140000000000001</v>
      </c>
      <c r="I564" s="159"/>
      <c r="J564" s="159"/>
      <c r="K564" s="158">
        <f t="shared" si="45"/>
        <v>0</v>
      </c>
      <c r="L564" s="160"/>
      <c r="M564" s="31"/>
      <c r="N564" s="161" t="s">
        <v>1</v>
      </c>
      <c r="O564" s="121" t="s">
        <v>41</v>
      </c>
      <c r="P564" s="162">
        <f t="shared" si="46"/>
        <v>0</v>
      </c>
      <c r="Q564" s="162">
        <f t="shared" si="47"/>
        <v>0</v>
      </c>
      <c r="R564" s="162">
        <f t="shared" si="48"/>
        <v>0</v>
      </c>
      <c r="T564" s="163">
        <f t="shared" si="49"/>
        <v>0</v>
      </c>
      <c r="U564" s="163">
        <v>0</v>
      </c>
      <c r="V564" s="163">
        <f t="shared" si="50"/>
        <v>0</v>
      </c>
      <c r="W564" s="163">
        <v>0</v>
      </c>
      <c r="X564" s="164">
        <f t="shared" si="51"/>
        <v>0</v>
      </c>
      <c r="AR564" s="165" t="s">
        <v>206</v>
      </c>
      <c r="AT564" s="165" t="s">
        <v>165</v>
      </c>
      <c r="AU564" s="165" t="s">
        <v>137</v>
      </c>
      <c r="AY564" s="16" t="s">
        <v>163</v>
      </c>
      <c r="BE564" s="166">
        <f t="shared" si="52"/>
        <v>0</v>
      </c>
      <c r="BF564" s="166">
        <f t="shared" si="53"/>
        <v>0</v>
      </c>
      <c r="BG564" s="166">
        <f t="shared" si="54"/>
        <v>0</v>
      </c>
      <c r="BH564" s="166">
        <f t="shared" si="55"/>
        <v>0</v>
      </c>
      <c r="BI564" s="166">
        <f t="shared" si="56"/>
        <v>0</v>
      </c>
      <c r="BJ564" s="16" t="s">
        <v>137</v>
      </c>
      <c r="BK564" s="167">
        <f t="shared" si="57"/>
        <v>0</v>
      </c>
      <c r="BL564" s="16" t="s">
        <v>206</v>
      </c>
      <c r="BM564" s="165" t="s">
        <v>909</v>
      </c>
    </row>
    <row r="565" spans="2:65" s="11" customFormat="1" ht="22.8" customHeight="1">
      <c r="B565" s="141"/>
      <c r="D565" s="142" t="s">
        <v>76</v>
      </c>
      <c r="E565" s="152" t="s">
        <v>910</v>
      </c>
      <c r="F565" s="152" t="s">
        <v>911</v>
      </c>
      <c r="I565" s="144"/>
      <c r="J565" s="144"/>
      <c r="K565" s="153">
        <f>BK565</f>
        <v>0</v>
      </c>
      <c r="M565" s="141"/>
      <c r="N565" s="146"/>
      <c r="Q565" s="147">
        <f>SUM(Q566:Q601)</f>
        <v>0</v>
      </c>
      <c r="R565" s="147">
        <f>SUM(R566:R601)</f>
        <v>0</v>
      </c>
      <c r="T565" s="148">
        <f>SUM(T566:T601)</f>
        <v>0</v>
      </c>
      <c r="V565" s="148">
        <f>SUM(V566:V601)</f>
        <v>0</v>
      </c>
      <c r="X565" s="149">
        <f>SUM(X566:X601)</f>
        <v>0</v>
      </c>
      <c r="AR565" s="142" t="s">
        <v>137</v>
      </c>
      <c r="AT565" s="150" t="s">
        <v>76</v>
      </c>
      <c r="AU565" s="150" t="s">
        <v>85</v>
      </c>
      <c r="AY565" s="142" t="s">
        <v>163</v>
      </c>
      <c r="BK565" s="151">
        <f>SUM(BK566:BK601)</f>
        <v>0</v>
      </c>
    </row>
    <row r="566" spans="2:65" s="1" customFormat="1" ht="24.15" customHeight="1">
      <c r="B566" s="31"/>
      <c r="C566" s="154" t="s">
        <v>557</v>
      </c>
      <c r="D566" s="154" t="s">
        <v>165</v>
      </c>
      <c r="E566" s="155" t="s">
        <v>912</v>
      </c>
      <c r="F566" s="156" t="s">
        <v>913</v>
      </c>
      <c r="G566" s="157" t="s">
        <v>694</v>
      </c>
      <c r="H566" s="158">
        <v>18.37</v>
      </c>
      <c r="I566" s="159"/>
      <c r="J566" s="159"/>
      <c r="K566" s="158">
        <f>ROUND(P566*H566,3)</f>
        <v>0</v>
      </c>
      <c r="L566" s="160"/>
      <c r="M566" s="31"/>
      <c r="N566" s="161" t="s">
        <v>1</v>
      </c>
      <c r="O566" s="121" t="s">
        <v>41</v>
      </c>
      <c r="P566" s="162">
        <f>I566+J566</f>
        <v>0</v>
      </c>
      <c r="Q566" s="162">
        <f>ROUND(I566*H566,3)</f>
        <v>0</v>
      </c>
      <c r="R566" s="162">
        <f>ROUND(J566*H566,3)</f>
        <v>0</v>
      </c>
      <c r="T566" s="163">
        <f>S566*H566</f>
        <v>0</v>
      </c>
      <c r="U566" s="163">
        <v>0</v>
      </c>
      <c r="V566" s="163">
        <f>U566*H566</f>
        <v>0</v>
      </c>
      <c r="W566" s="163">
        <v>0</v>
      </c>
      <c r="X566" s="164">
        <f>W566*H566</f>
        <v>0</v>
      </c>
      <c r="AR566" s="165" t="s">
        <v>206</v>
      </c>
      <c r="AT566" s="165" t="s">
        <v>165</v>
      </c>
      <c r="AU566" s="165" t="s">
        <v>137</v>
      </c>
      <c r="AY566" s="16" t="s">
        <v>163</v>
      </c>
      <c r="BE566" s="166">
        <f>IF(O566="základná",K566,0)</f>
        <v>0</v>
      </c>
      <c r="BF566" s="166">
        <f>IF(O566="znížená",K566,0)</f>
        <v>0</v>
      </c>
      <c r="BG566" s="166">
        <f>IF(O566="zákl. prenesená",K566,0)</f>
        <v>0</v>
      </c>
      <c r="BH566" s="166">
        <f>IF(O566="zníž. prenesená",K566,0)</f>
        <v>0</v>
      </c>
      <c r="BI566" s="166">
        <f>IF(O566="nulová",K566,0)</f>
        <v>0</v>
      </c>
      <c r="BJ566" s="16" t="s">
        <v>137</v>
      </c>
      <c r="BK566" s="167">
        <f>ROUND(P566*H566,3)</f>
        <v>0</v>
      </c>
      <c r="BL566" s="16" t="s">
        <v>206</v>
      </c>
      <c r="BM566" s="165" t="s">
        <v>914</v>
      </c>
    </row>
    <row r="567" spans="2:65" s="12" customFormat="1" ht="10.199999999999999">
      <c r="B567" s="168"/>
      <c r="D567" s="169" t="s">
        <v>170</v>
      </c>
      <c r="E567" s="170" t="s">
        <v>1</v>
      </c>
      <c r="F567" s="171" t="s">
        <v>915</v>
      </c>
      <c r="H567" s="172">
        <v>18.37</v>
      </c>
      <c r="I567" s="173"/>
      <c r="J567" s="173"/>
      <c r="M567" s="168"/>
      <c r="N567" s="174"/>
      <c r="X567" s="175"/>
      <c r="AT567" s="170" t="s">
        <v>170</v>
      </c>
      <c r="AU567" s="170" t="s">
        <v>137</v>
      </c>
      <c r="AV567" s="12" t="s">
        <v>137</v>
      </c>
      <c r="AW567" s="12" t="s">
        <v>5</v>
      </c>
      <c r="AX567" s="12" t="s">
        <v>77</v>
      </c>
      <c r="AY567" s="170" t="s">
        <v>163</v>
      </c>
    </row>
    <row r="568" spans="2:65" s="13" customFormat="1" ht="10.199999999999999">
      <c r="B568" s="176"/>
      <c r="D568" s="169" t="s">
        <v>170</v>
      </c>
      <c r="E568" s="177" t="s">
        <v>1</v>
      </c>
      <c r="F568" s="178" t="s">
        <v>173</v>
      </c>
      <c r="H568" s="179">
        <v>18.37</v>
      </c>
      <c r="I568" s="180"/>
      <c r="J568" s="180"/>
      <c r="M568" s="176"/>
      <c r="N568" s="181"/>
      <c r="X568" s="182"/>
      <c r="AT568" s="177" t="s">
        <v>170</v>
      </c>
      <c r="AU568" s="177" t="s">
        <v>137</v>
      </c>
      <c r="AV568" s="13" t="s">
        <v>169</v>
      </c>
      <c r="AW568" s="13" t="s">
        <v>5</v>
      </c>
      <c r="AX568" s="13" t="s">
        <v>85</v>
      </c>
      <c r="AY568" s="177" t="s">
        <v>163</v>
      </c>
    </row>
    <row r="569" spans="2:65" s="1" customFormat="1" ht="24.15" customHeight="1">
      <c r="B569" s="31"/>
      <c r="C569" s="189" t="s">
        <v>916</v>
      </c>
      <c r="D569" s="189" t="s">
        <v>466</v>
      </c>
      <c r="E569" s="190" t="s">
        <v>917</v>
      </c>
      <c r="F569" s="191" t="s">
        <v>918</v>
      </c>
      <c r="G569" s="192" t="s">
        <v>520</v>
      </c>
      <c r="H569" s="193">
        <v>8.35</v>
      </c>
      <c r="I569" s="194"/>
      <c r="J569" s="195"/>
      <c r="K569" s="193">
        <f>ROUND(P569*H569,3)</f>
        <v>0</v>
      </c>
      <c r="L569" s="195"/>
      <c r="M569" s="196"/>
      <c r="N569" s="197" t="s">
        <v>1</v>
      </c>
      <c r="O569" s="121" t="s">
        <v>41</v>
      </c>
      <c r="P569" s="162">
        <f>I569+J569</f>
        <v>0</v>
      </c>
      <c r="Q569" s="162">
        <f>ROUND(I569*H569,3)</f>
        <v>0</v>
      </c>
      <c r="R569" s="162">
        <f>ROUND(J569*H569,3)</f>
        <v>0</v>
      </c>
      <c r="T569" s="163">
        <f>S569*H569</f>
        <v>0</v>
      </c>
      <c r="U569" s="163">
        <v>0</v>
      </c>
      <c r="V569" s="163">
        <f>U569*H569</f>
        <v>0</v>
      </c>
      <c r="W569" s="163">
        <v>0</v>
      </c>
      <c r="X569" s="164">
        <f>W569*H569</f>
        <v>0</v>
      </c>
      <c r="AR569" s="165" t="s">
        <v>247</v>
      </c>
      <c r="AT569" s="165" t="s">
        <v>466</v>
      </c>
      <c r="AU569" s="165" t="s">
        <v>137</v>
      </c>
      <c r="AY569" s="16" t="s">
        <v>163</v>
      </c>
      <c r="BE569" s="166">
        <f>IF(O569="základná",K569,0)</f>
        <v>0</v>
      </c>
      <c r="BF569" s="166">
        <f>IF(O569="znížená",K569,0)</f>
        <v>0</v>
      </c>
      <c r="BG569" s="166">
        <f>IF(O569="zákl. prenesená",K569,0)</f>
        <v>0</v>
      </c>
      <c r="BH569" s="166">
        <f>IF(O569="zníž. prenesená",K569,0)</f>
        <v>0</v>
      </c>
      <c r="BI569" s="166">
        <f>IF(O569="nulová",K569,0)</f>
        <v>0</v>
      </c>
      <c r="BJ569" s="16" t="s">
        <v>137</v>
      </c>
      <c r="BK569" s="167">
        <f>ROUND(P569*H569,3)</f>
        <v>0</v>
      </c>
      <c r="BL569" s="16" t="s">
        <v>206</v>
      </c>
      <c r="BM569" s="165" t="s">
        <v>919</v>
      </c>
    </row>
    <row r="570" spans="2:65" s="12" customFormat="1" ht="10.199999999999999">
      <c r="B570" s="168"/>
      <c r="D570" s="169" t="s">
        <v>170</v>
      </c>
      <c r="E570" s="170" t="s">
        <v>1</v>
      </c>
      <c r="F570" s="171" t="s">
        <v>920</v>
      </c>
      <c r="H570" s="172">
        <v>8.35</v>
      </c>
      <c r="I570" s="173"/>
      <c r="J570" s="173"/>
      <c r="M570" s="168"/>
      <c r="N570" s="174"/>
      <c r="X570" s="175"/>
      <c r="AT570" s="170" t="s">
        <v>170</v>
      </c>
      <c r="AU570" s="170" t="s">
        <v>137</v>
      </c>
      <c r="AV570" s="12" t="s">
        <v>137</v>
      </c>
      <c r="AW570" s="12" t="s">
        <v>5</v>
      </c>
      <c r="AX570" s="12" t="s">
        <v>77</v>
      </c>
      <c r="AY570" s="170" t="s">
        <v>163</v>
      </c>
    </row>
    <row r="571" spans="2:65" s="13" customFormat="1" ht="10.199999999999999">
      <c r="B571" s="176"/>
      <c r="D571" s="169" t="s">
        <v>170</v>
      </c>
      <c r="E571" s="177" t="s">
        <v>1</v>
      </c>
      <c r="F571" s="178" t="s">
        <v>173</v>
      </c>
      <c r="H571" s="179">
        <v>8.35</v>
      </c>
      <c r="I571" s="180"/>
      <c r="J571" s="180"/>
      <c r="M571" s="176"/>
      <c r="N571" s="181"/>
      <c r="X571" s="182"/>
      <c r="AT571" s="177" t="s">
        <v>170</v>
      </c>
      <c r="AU571" s="177" t="s">
        <v>137</v>
      </c>
      <c r="AV571" s="13" t="s">
        <v>169</v>
      </c>
      <c r="AW571" s="13" t="s">
        <v>5</v>
      </c>
      <c r="AX571" s="13" t="s">
        <v>85</v>
      </c>
      <c r="AY571" s="177" t="s">
        <v>163</v>
      </c>
    </row>
    <row r="572" spans="2:65" s="1" customFormat="1" ht="16.5" customHeight="1">
      <c r="B572" s="31"/>
      <c r="C572" s="189" t="s">
        <v>562</v>
      </c>
      <c r="D572" s="189" t="s">
        <v>466</v>
      </c>
      <c r="E572" s="190" t="s">
        <v>921</v>
      </c>
      <c r="F572" s="191" t="s">
        <v>922</v>
      </c>
      <c r="G572" s="192" t="s">
        <v>1</v>
      </c>
      <c r="H572" s="193">
        <v>1.67</v>
      </c>
      <c r="I572" s="194"/>
      <c r="J572" s="195"/>
      <c r="K572" s="193">
        <f>ROUND(P572*H572,3)</f>
        <v>0</v>
      </c>
      <c r="L572" s="195"/>
      <c r="M572" s="196"/>
      <c r="N572" s="197" t="s">
        <v>1</v>
      </c>
      <c r="O572" s="121" t="s">
        <v>41</v>
      </c>
      <c r="P572" s="162">
        <f>I572+J572</f>
        <v>0</v>
      </c>
      <c r="Q572" s="162">
        <f>ROUND(I572*H572,3)</f>
        <v>0</v>
      </c>
      <c r="R572" s="162">
        <f>ROUND(J572*H572,3)</f>
        <v>0</v>
      </c>
      <c r="T572" s="163">
        <f>S572*H572</f>
        <v>0</v>
      </c>
      <c r="U572" s="163">
        <v>0</v>
      </c>
      <c r="V572" s="163">
        <f>U572*H572</f>
        <v>0</v>
      </c>
      <c r="W572" s="163">
        <v>0</v>
      </c>
      <c r="X572" s="164">
        <f>W572*H572</f>
        <v>0</v>
      </c>
      <c r="AR572" s="165" t="s">
        <v>247</v>
      </c>
      <c r="AT572" s="165" t="s">
        <v>466</v>
      </c>
      <c r="AU572" s="165" t="s">
        <v>137</v>
      </c>
      <c r="AY572" s="16" t="s">
        <v>163</v>
      </c>
      <c r="BE572" s="166">
        <f>IF(O572="základná",K572,0)</f>
        <v>0</v>
      </c>
      <c r="BF572" s="166">
        <f>IF(O572="znížená",K572,0)</f>
        <v>0</v>
      </c>
      <c r="BG572" s="166">
        <f>IF(O572="zákl. prenesená",K572,0)</f>
        <v>0</v>
      </c>
      <c r="BH572" s="166">
        <f>IF(O572="zníž. prenesená",K572,0)</f>
        <v>0</v>
      </c>
      <c r="BI572" s="166">
        <f>IF(O572="nulová",K572,0)</f>
        <v>0</v>
      </c>
      <c r="BJ572" s="16" t="s">
        <v>137</v>
      </c>
      <c r="BK572" s="167">
        <f>ROUND(P572*H572,3)</f>
        <v>0</v>
      </c>
      <c r="BL572" s="16" t="s">
        <v>206</v>
      </c>
      <c r="BM572" s="165" t="s">
        <v>923</v>
      </c>
    </row>
    <row r="573" spans="2:65" s="12" customFormat="1" ht="10.199999999999999">
      <c r="B573" s="168"/>
      <c r="D573" s="169" t="s">
        <v>170</v>
      </c>
      <c r="E573" s="170" t="s">
        <v>1</v>
      </c>
      <c r="F573" s="171" t="s">
        <v>924</v>
      </c>
      <c r="H573" s="172">
        <v>1.67</v>
      </c>
      <c r="I573" s="173"/>
      <c r="J573" s="173"/>
      <c r="M573" s="168"/>
      <c r="N573" s="174"/>
      <c r="X573" s="175"/>
      <c r="AT573" s="170" t="s">
        <v>170</v>
      </c>
      <c r="AU573" s="170" t="s">
        <v>137</v>
      </c>
      <c r="AV573" s="12" t="s">
        <v>137</v>
      </c>
      <c r="AW573" s="12" t="s">
        <v>5</v>
      </c>
      <c r="AX573" s="12" t="s">
        <v>77</v>
      </c>
      <c r="AY573" s="170" t="s">
        <v>163</v>
      </c>
    </row>
    <row r="574" spans="2:65" s="13" customFormat="1" ht="10.199999999999999">
      <c r="B574" s="176"/>
      <c r="D574" s="169" t="s">
        <v>170</v>
      </c>
      <c r="E574" s="177" t="s">
        <v>1</v>
      </c>
      <c r="F574" s="178" t="s">
        <v>173</v>
      </c>
      <c r="H574" s="179">
        <v>1.67</v>
      </c>
      <c r="I574" s="180"/>
      <c r="J574" s="180"/>
      <c r="M574" s="176"/>
      <c r="N574" s="181"/>
      <c r="X574" s="182"/>
      <c r="AT574" s="177" t="s">
        <v>170</v>
      </c>
      <c r="AU574" s="177" t="s">
        <v>137</v>
      </c>
      <c r="AV574" s="13" t="s">
        <v>169</v>
      </c>
      <c r="AW574" s="13" t="s">
        <v>5</v>
      </c>
      <c r="AX574" s="13" t="s">
        <v>85</v>
      </c>
      <c r="AY574" s="177" t="s">
        <v>163</v>
      </c>
    </row>
    <row r="575" spans="2:65" s="1" customFormat="1" ht="24.15" customHeight="1">
      <c r="B575" s="31"/>
      <c r="C575" s="154" t="s">
        <v>925</v>
      </c>
      <c r="D575" s="154" t="s">
        <v>165</v>
      </c>
      <c r="E575" s="155" t="s">
        <v>926</v>
      </c>
      <c r="F575" s="156" t="s">
        <v>927</v>
      </c>
      <c r="G575" s="157" t="s">
        <v>694</v>
      </c>
      <c r="H575" s="158">
        <v>10.09</v>
      </c>
      <c r="I575" s="159"/>
      <c r="J575" s="159"/>
      <c r="K575" s="158">
        <f>ROUND(P575*H575,3)</f>
        <v>0</v>
      </c>
      <c r="L575" s="160"/>
      <c r="M575" s="31"/>
      <c r="N575" s="161" t="s">
        <v>1</v>
      </c>
      <c r="O575" s="121" t="s">
        <v>41</v>
      </c>
      <c r="P575" s="162">
        <f>I575+J575</f>
        <v>0</v>
      </c>
      <c r="Q575" s="162">
        <f>ROUND(I575*H575,3)</f>
        <v>0</v>
      </c>
      <c r="R575" s="162">
        <f>ROUND(J575*H575,3)</f>
        <v>0</v>
      </c>
      <c r="T575" s="163">
        <f>S575*H575</f>
        <v>0</v>
      </c>
      <c r="U575" s="163">
        <v>0</v>
      </c>
      <c r="V575" s="163">
        <f>U575*H575</f>
        <v>0</v>
      </c>
      <c r="W575" s="163">
        <v>0</v>
      </c>
      <c r="X575" s="164">
        <f>W575*H575</f>
        <v>0</v>
      </c>
      <c r="AR575" s="165" t="s">
        <v>206</v>
      </c>
      <c r="AT575" s="165" t="s">
        <v>165</v>
      </c>
      <c r="AU575" s="165" t="s">
        <v>137</v>
      </c>
      <c r="AY575" s="16" t="s">
        <v>163</v>
      </c>
      <c r="BE575" s="166">
        <f>IF(O575="základná",K575,0)</f>
        <v>0</v>
      </c>
      <c r="BF575" s="166">
        <f>IF(O575="znížená",K575,0)</f>
        <v>0</v>
      </c>
      <c r="BG575" s="166">
        <f>IF(O575="zákl. prenesená",K575,0)</f>
        <v>0</v>
      </c>
      <c r="BH575" s="166">
        <f>IF(O575="zníž. prenesená",K575,0)</f>
        <v>0</v>
      </c>
      <c r="BI575" s="166">
        <f>IF(O575="nulová",K575,0)</f>
        <v>0</v>
      </c>
      <c r="BJ575" s="16" t="s">
        <v>137</v>
      </c>
      <c r="BK575" s="167">
        <f>ROUND(P575*H575,3)</f>
        <v>0</v>
      </c>
      <c r="BL575" s="16" t="s">
        <v>206</v>
      </c>
      <c r="BM575" s="165" t="s">
        <v>928</v>
      </c>
    </row>
    <row r="576" spans="2:65" s="12" customFormat="1" ht="10.199999999999999">
      <c r="B576" s="168"/>
      <c r="D576" s="169" t="s">
        <v>170</v>
      </c>
      <c r="E576" s="170" t="s">
        <v>1</v>
      </c>
      <c r="F576" s="171" t="s">
        <v>929</v>
      </c>
      <c r="H576" s="172">
        <v>10.09</v>
      </c>
      <c r="I576" s="173"/>
      <c r="J576" s="173"/>
      <c r="M576" s="168"/>
      <c r="N576" s="174"/>
      <c r="X576" s="175"/>
      <c r="AT576" s="170" t="s">
        <v>170</v>
      </c>
      <c r="AU576" s="170" t="s">
        <v>137</v>
      </c>
      <c r="AV576" s="12" t="s">
        <v>137</v>
      </c>
      <c r="AW576" s="12" t="s">
        <v>5</v>
      </c>
      <c r="AX576" s="12" t="s">
        <v>77</v>
      </c>
      <c r="AY576" s="170" t="s">
        <v>163</v>
      </c>
    </row>
    <row r="577" spans="2:65" s="13" customFormat="1" ht="10.199999999999999">
      <c r="B577" s="176"/>
      <c r="D577" s="169" t="s">
        <v>170</v>
      </c>
      <c r="E577" s="177" t="s">
        <v>1</v>
      </c>
      <c r="F577" s="178" t="s">
        <v>173</v>
      </c>
      <c r="H577" s="179">
        <v>10.09</v>
      </c>
      <c r="I577" s="180"/>
      <c r="J577" s="180"/>
      <c r="M577" s="176"/>
      <c r="N577" s="181"/>
      <c r="X577" s="182"/>
      <c r="AT577" s="177" t="s">
        <v>170</v>
      </c>
      <c r="AU577" s="177" t="s">
        <v>137</v>
      </c>
      <c r="AV577" s="13" t="s">
        <v>169</v>
      </c>
      <c r="AW577" s="13" t="s">
        <v>5</v>
      </c>
      <c r="AX577" s="13" t="s">
        <v>85</v>
      </c>
      <c r="AY577" s="177" t="s">
        <v>163</v>
      </c>
    </row>
    <row r="578" spans="2:65" s="1" customFormat="1" ht="24.15" customHeight="1">
      <c r="B578" s="31"/>
      <c r="C578" s="189" t="s">
        <v>567</v>
      </c>
      <c r="D578" s="189" t="s">
        <v>466</v>
      </c>
      <c r="E578" s="190" t="s">
        <v>917</v>
      </c>
      <c r="F578" s="191" t="s">
        <v>918</v>
      </c>
      <c r="G578" s="192" t="s">
        <v>520</v>
      </c>
      <c r="H578" s="193">
        <v>3.1</v>
      </c>
      <c r="I578" s="194"/>
      <c r="J578" s="195"/>
      <c r="K578" s="193">
        <f>ROUND(P578*H578,3)</f>
        <v>0</v>
      </c>
      <c r="L578" s="195"/>
      <c r="M578" s="196"/>
      <c r="N578" s="197" t="s">
        <v>1</v>
      </c>
      <c r="O578" s="121" t="s">
        <v>41</v>
      </c>
      <c r="P578" s="162">
        <f>I578+J578</f>
        <v>0</v>
      </c>
      <c r="Q578" s="162">
        <f>ROUND(I578*H578,3)</f>
        <v>0</v>
      </c>
      <c r="R578" s="162">
        <f>ROUND(J578*H578,3)</f>
        <v>0</v>
      </c>
      <c r="T578" s="163">
        <f>S578*H578</f>
        <v>0</v>
      </c>
      <c r="U578" s="163">
        <v>0</v>
      </c>
      <c r="V578" s="163">
        <f>U578*H578</f>
        <v>0</v>
      </c>
      <c r="W578" s="163">
        <v>0</v>
      </c>
      <c r="X578" s="164">
        <f>W578*H578</f>
        <v>0</v>
      </c>
      <c r="AR578" s="165" t="s">
        <v>247</v>
      </c>
      <c r="AT578" s="165" t="s">
        <v>466</v>
      </c>
      <c r="AU578" s="165" t="s">
        <v>137</v>
      </c>
      <c r="AY578" s="16" t="s">
        <v>163</v>
      </c>
      <c r="BE578" s="166">
        <f>IF(O578="základná",K578,0)</f>
        <v>0</v>
      </c>
      <c r="BF578" s="166">
        <f>IF(O578="znížená",K578,0)</f>
        <v>0</v>
      </c>
      <c r="BG578" s="166">
        <f>IF(O578="zákl. prenesená",K578,0)</f>
        <v>0</v>
      </c>
      <c r="BH578" s="166">
        <f>IF(O578="zníž. prenesená",K578,0)</f>
        <v>0</v>
      </c>
      <c r="BI578" s="166">
        <f>IF(O578="nulová",K578,0)</f>
        <v>0</v>
      </c>
      <c r="BJ578" s="16" t="s">
        <v>137</v>
      </c>
      <c r="BK578" s="167">
        <f>ROUND(P578*H578,3)</f>
        <v>0</v>
      </c>
      <c r="BL578" s="16" t="s">
        <v>206</v>
      </c>
      <c r="BM578" s="165" t="s">
        <v>930</v>
      </c>
    </row>
    <row r="579" spans="2:65" s="12" customFormat="1" ht="10.199999999999999">
      <c r="B579" s="168"/>
      <c r="D579" s="169" t="s">
        <v>170</v>
      </c>
      <c r="E579" s="170" t="s">
        <v>1</v>
      </c>
      <c r="F579" s="171" t="s">
        <v>931</v>
      </c>
      <c r="H579" s="172">
        <v>3.1</v>
      </c>
      <c r="I579" s="173"/>
      <c r="J579" s="173"/>
      <c r="M579" s="168"/>
      <c r="N579" s="174"/>
      <c r="X579" s="175"/>
      <c r="AT579" s="170" t="s">
        <v>170</v>
      </c>
      <c r="AU579" s="170" t="s">
        <v>137</v>
      </c>
      <c r="AV579" s="12" t="s">
        <v>137</v>
      </c>
      <c r="AW579" s="12" t="s">
        <v>5</v>
      </c>
      <c r="AX579" s="12" t="s">
        <v>77</v>
      </c>
      <c r="AY579" s="170" t="s">
        <v>163</v>
      </c>
    </row>
    <row r="580" spans="2:65" s="13" customFormat="1" ht="10.199999999999999">
      <c r="B580" s="176"/>
      <c r="D580" s="169" t="s">
        <v>170</v>
      </c>
      <c r="E580" s="177" t="s">
        <v>1</v>
      </c>
      <c r="F580" s="178" t="s">
        <v>173</v>
      </c>
      <c r="H580" s="179">
        <v>3.1</v>
      </c>
      <c r="I580" s="180"/>
      <c r="J580" s="180"/>
      <c r="M580" s="176"/>
      <c r="N580" s="181"/>
      <c r="X580" s="182"/>
      <c r="AT580" s="177" t="s">
        <v>170</v>
      </c>
      <c r="AU580" s="177" t="s">
        <v>137</v>
      </c>
      <c r="AV580" s="13" t="s">
        <v>169</v>
      </c>
      <c r="AW580" s="13" t="s">
        <v>5</v>
      </c>
      <c r="AX580" s="13" t="s">
        <v>85</v>
      </c>
      <c r="AY580" s="177" t="s">
        <v>163</v>
      </c>
    </row>
    <row r="581" spans="2:65" s="1" customFormat="1" ht="24.15" customHeight="1">
      <c r="B581" s="31"/>
      <c r="C581" s="189" t="s">
        <v>932</v>
      </c>
      <c r="D581" s="189" t="s">
        <v>466</v>
      </c>
      <c r="E581" s="190" t="s">
        <v>933</v>
      </c>
      <c r="F581" s="191" t="s">
        <v>934</v>
      </c>
      <c r="G581" s="192" t="s">
        <v>520</v>
      </c>
      <c r="H581" s="193">
        <v>4.8</v>
      </c>
      <c r="I581" s="194"/>
      <c r="J581" s="195"/>
      <c r="K581" s="193">
        <f>ROUND(P581*H581,3)</f>
        <v>0</v>
      </c>
      <c r="L581" s="195"/>
      <c r="M581" s="196"/>
      <c r="N581" s="197" t="s">
        <v>1</v>
      </c>
      <c r="O581" s="121" t="s">
        <v>41</v>
      </c>
      <c r="P581" s="162">
        <f>I581+J581</f>
        <v>0</v>
      </c>
      <c r="Q581" s="162">
        <f>ROUND(I581*H581,3)</f>
        <v>0</v>
      </c>
      <c r="R581" s="162">
        <f>ROUND(J581*H581,3)</f>
        <v>0</v>
      </c>
      <c r="T581" s="163">
        <f>S581*H581</f>
        <v>0</v>
      </c>
      <c r="U581" s="163">
        <v>0</v>
      </c>
      <c r="V581" s="163">
        <f>U581*H581</f>
        <v>0</v>
      </c>
      <c r="W581" s="163">
        <v>0</v>
      </c>
      <c r="X581" s="164">
        <f>W581*H581</f>
        <v>0</v>
      </c>
      <c r="AR581" s="165" t="s">
        <v>247</v>
      </c>
      <c r="AT581" s="165" t="s">
        <v>466</v>
      </c>
      <c r="AU581" s="165" t="s">
        <v>137</v>
      </c>
      <c r="AY581" s="16" t="s">
        <v>163</v>
      </c>
      <c r="BE581" s="166">
        <f>IF(O581="základná",K581,0)</f>
        <v>0</v>
      </c>
      <c r="BF581" s="166">
        <f>IF(O581="znížená",K581,0)</f>
        <v>0</v>
      </c>
      <c r="BG581" s="166">
        <f>IF(O581="zákl. prenesená",K581,0)</f>
        <v>0</v>
      </c>
      <c r="BH581" s="166">
        <f>IF(O581="zníž. prenesená",K581,0)</f>
        <v>0</v>
      </c>
      <c r="BI581" s="166">
        <f>IF(O581="nulová",K581,0)</f>
        <v>0</v>
      </c>
      <c r="BJ581" s="16" t="s">
        <v>137</v>
      </c>
      <c r="BK581" s="167">
        <f>ROUND(P581*H581,3)</f>
        <v>0</v>
      </c>
      <c r="BL581" s="16" t="s">
        <v>206</v>
      </c>
      <c r="BM581" s="165" t="s">
        <v>935</v>
      </c>
    </row>
    <row r="582" spans="2:65" s="12" customFormat="1" ht="10.199999999999999">
      <c r="B582" s="168"/>
      <c r="D582" s="169" t="s">
        <v>170</v>
      </c>
      <c r="E582" s="170" t="s">
        <v>1</v>
      </c>
      <c r="F582" s="171" t="s">
        <v>936</v>
      </c>
      <c r="H582" s="172">
        <v>4.8</v>
      </c>
      <c r="I582" s="173"/>
      <c r="J582" s="173"/>
      <c r="M582" s="168"/>
      <c r="N582" s="174"/>
      <c r="X582" s="175"/>
      <c r="AT582" s="170" t="s">
        <v>170</v>
      </c>
      <c r="AU582" s="170" t="s">
        <v>137</v>
      </c>
      <c r="AV582" s="12" t="s">
        <v>137</v>
      </c>
      <c r="AW582" s="12" t="s">
        <v>5</v>
      </c>
      <c r="AX582" s="12" t="s">
        <v>77</v>
      </c>
      <c r="AY582" s="170" t="s">
        <v>163</v>
      </c>
    </row>
    <row r="583" spans="2:65" s="13" customFormat="1" ht="10.199999999999999">
      <c r="B583" s="176"/>
      <c r="D583" s="169" t="s">
        <v>170</v>
      </c>
      <c r="E583" s="177" t="s">
        <v>1</v>
      </c>
      <c r="F583" s="178" t="s">
        <v>173</v>
      </c>
      <c r="H583" s="179">
        <v>4.8</v>
      </c>
      <c r="I583" s="180"/>
      <c r="J583" s="180"/>
      <c r="M583" s="176"/>
      <c r="N583" s="181"/>
      <c r="X583" s="182"/>
      <c r="AT583" s="177" t="s">
        <v>170</v>
      </c>
      <c r="AU583" s="177" t="s">
        <v>137</v>
      </c>
      <c r="AV583" s="13" t="s">
        <v>169</v>
      </c>
      <c r="AW583" s="13" t="s">
        <v>5</v>
      </c>
      <c r="AX583" s="13" t="s">
        <v>85</v>
      </c>
      <c r="AY583" s="177" t="s">
        <v>163</v>
      </c>
    </row>
    <row r="584" spans="2:65" s="1" customFormat="1" ht="16.5" customHeight="1">
      <c r="B584" s="31"/>
      <c r="C584" s="189" t="s">
        <v>571</v>
      </c>
      <c r="D584" s="189" t="s">
        <v>466</v>
      </c>
      <c r="E584" s="190" t="s">
        <v>921</v>
      </c>
      <c r="F584" s="191" t="s">
        <v>922</v>
      </c>
      <c r="G584" s="192" t="s">
        <v>1</v>
      </c>
      <c r="H584" s="193">
        <v>0.92</v>
      </c>
      <c r="I584" s="194"/>
      <c r="J584" s="195"/>
      <c r="K584" s="193">
        <f>ROUND(P584*H584,3)</f>
        <v>0</v>
      </c>
      <c r="L584" s="195"/>
      <c r="M584" s="196"/>
      <c r="N584" s="197" t="s">
        <v>1</v>
      </c>
      <c r="O584" s="121" t="s">
        <v>41</v>
      </c>
      <c r="P584" s="162">
        <f>I584+J584</f>
        <v>0</v>
      </c>
      <c r="Q584" s="162">
        <f>ROUND(I584*H584,3)</f>
        <v>0</v>
      </c>
      <c r="R584" s="162">
        <f>ROUND(J584*H584,3)</f>
        <v>0</v>
      </c>
      <c r="T584" s="163">
        <f>S584*H584</f>
        <v>0</v>
      </c>
      <c r="U584" s="163">
        <v>0</v>
      </c>
      <c r="V584" s="163">
        <f>U584*H584</f>
        <v>0</v>
      </c>
      <c r="W584" s="163">
        <v>0</v>
      </c>
      <c r="X584" s="164">
        <f>W584*H584</f>
        <v>0</v>
      </c>
      <c r="AR584" s="165" t="s">
        <v>247</v>
      </c>
      <c r="AT584" s="165" t="s">
        <v>466</v>
      </c>
      <c r="AU584" s="165" t="s">
        <v>137</v>
      </c>
      <c r="AY584" s="16" t="s">
        <v>163</v>
      </c>
      <c r="BE584" s="166">
        <f>IF(O584="základná",K584,0)</f>
        <v>0</v>
      </c>
      <c r="BF584" s="166">
        <f>IF(O584="znížená",K584,0)</f>
        <v>0</v>
      </c>
      <c r="BG584" s="166">
        <f>IF(O584="zákl. prenesená",K584,0)</f>
        <v>0</v>
      </c>
      <c r="BH584" s="166">
        <f>IF(O584="zníž. prenesená",K584,0)</f>
        <v>0</v>
      </c>
      <c r="BI584" s="166">
        <f>IF(O584="nulová",K584,0)</f>
        <v>0</v>
      </c>
      <c r="BJ584" s="16" t="s">
        <v>137</v>
      </c>
      <c r="BK584" s="167">
        <f>ROUND(P584*H584,3)</f>
        <v>0</v>
      </c>
      <c r="BL584" s="16" t="s">
        <v>206</v>
      </c>
      <c r="BM584" s="165" t="s">
        <v>937</v>
      </c>
    </row>
    <row r="585" spans="2:65" s="12" customFormat="1" ht="10.199999999999999">
      <c r="B585" s="168"/>
      <c r="D585" s="169" t="s">
        <v>170</v>
      </c>
      <c r="E585" s="170" t="s">
        <v>1</v>
      </c>
      <c r="F585" s="171" t="s">
        <v>938</v>
      </c>
      <c r="H585" s="172">
        <v>0.92</v>
      </c>
      <c r="I585" s="173"/>
      <c r="J585" s="173"/>
      <c r="M585" s="168"/>
      <c r="N585" s="174"/>
      <c r="X585" s="175"/>
      <c r="AT585" s="170" t="s">
        <v>170</v>
      </c>
      <c r="AU585" s="170" t="s">
        <v>137</v>
      </c>
      <c r="AV585" s="12" t="s">
        <v>137</v>
      </c>
      <c r="AW585" s="12" t="s">
        <v>5</v>
      </c>
      <c r="AX585" s="12" t="s">
        <v>77</v>
      </c>
      <c r="AY585" s="170" t="s">
        <v>163</v>
      </c>
    </row>
    <row r="586" spans="2:65" s="13" customFormat="1" ht="10.199999999999999">
      <c r="B586" s="176"/>
      <c r="D586" s="169" t="s">
        <v>170</v>
      </c>
      <c r="E586" s="177" t="s">
        <v>1</v>
      </c>
      <c r="F586" s="178" t="s">
        <v>173</v>
      </c>
      <c r="H586" s="179">
        <v>0.92</v>
      </c>
      <c r="I586" s="180"/>
      <c r="J586" s="180"/>
      <c r="M586" s="176"/>
      <c r="N586" s="181"/>
      <c r="X586" s="182"/>
      <c r="AT586" s="177" t="s">
        <v>170</v>
      </c>
      <c r="AU586" s="177" t="s">
        <v>137</v>
      </c>
      <c r="AV586" s="13" t="s">
        <v>169</v>
      </c>
      <c r="AW586" s="13" t="s">
        <v>5</v>
      </c>
      <c r="AX586" s="13" t="s">
        <v>85</v>
      </c>
      <c r="AY586" s="177" t="s">
        <v>163</v>
      </c>
    </row>
    <row r="587" spans="2:65" s="1" customFormat="1" ht="24.15" customHeight="1">
      <c r="B587" s="31"/>
      <c r="C587" s="154" t="s">
        <v>939</v>
      </c>
      <c r="D587" s="154" t="s">
        <v>165</v>
      </c>
      <c r="E587" s="155" t="s">
        <v>940</v>
      </c>
      <c r="F587" s="156" t="s">
        <v>941</v>
      </c>
      <c r="G587" s="157" t="s">
        <v>694</v>
      </c>
      <c r="H587" s="158">
        <v>204.56</v>
      </c>
      <c r="I587" s="159"/>
      <c r="J587" s="159"/>
      <c r="K587" s="158">
        <f>ROUND(P587*H587,3)</f>
        <v>0</v>
      </c>
      <c r="L587" s="160"/>
      <c r="M587" s="31"/>
      <c r="N587" s="161" t="s">
        <v>1</v>
      </c>
      <c r="O587" s="121" t="s">
        <v>41</v>
      </c>
      <c r="P587" s="162">
        <f>I587+J587</f>
        <v>0</v>
      </c>
      <c r="Q587" s="162">
        <f>ROUND(I587*H587,3)</f>
        <v>0</v>
      </c>
      <c r="R587" s="162">
        <f>ROUND(J587*H587,3)</f>
        <v>0</v>
      </c>
      <c r="T587" s="163">
        <f>S587*H587</f>
        <v>0</v>
      </c>
      <c r="U587" s="163">
        <v>0</v>
      </c>
      <c r="V587" s="163">
        <f>U587*H587</f>
        <v>0</v>
      </c>
      <c r="W587" s="163">
        <v>0</v>
      </c>
      <c r="X587" s="164">
        <f>W587*H587</f>
        <v>0</v>
      </c>
      <c r="AR587" s="165" t="s">
        <v>206</v>
      </c>
      <c r="AT587" s="165" t="s">
        <v>165</v>
      </c>
      <c r="AU587" s="165" t="s">
        <v>137</v>
      </c>
      <c r="AY587" s="16" t="s">
        <v>163</v>
      </c>
      <c r="BE587" s="166">
        <f>IF(O587="základná",K587,0)</f>
        <v>0</v>
      </c>
      <c r="BF587" s="166">
        <f>IF(O587="znížená",K587,0)</f>
        <v>0</v>
      </c>
      <c r="BG587" s="166">
        <f>IF(O587="zákl. prenesená",K587,0)</f>
        <v>0</v>
      </c>
      <c r="BH587" s="166">
        <f>IF(O587="zníž. prenesená",K587,0)</f>
        <v>0</v>
      </c>
      <c r="BI587" s="166">
        <f>IF(O587="nulová",K587,0)</f>
        <v>0</v>
      </c>
      <c r="BJ587" s="16" t="s">
        <v>137</v>
      </c>
      <c r="BK587" s="167">
        <f>ROUND(P587*H587,3)</f>
        <v>0</v>
      </c>
      <c r="BL587" s="16" t="s">
        <v>206</v>
      </c>
      <c r="BM587" s="165" t="s">
        <v>942</v>
      </c>
    </row>
    <row r="588" spans="2:65" s="12" customFormat="1" ht="10.199999999999999">
      <c r="B588" s="168"/>
      <c r="D588" s="169" t="s">
        <v>170</v>
      </c>
      <c r="E588" s="170" t="s">
        <v>1</v>
      </c>
      <c r="F588" s="171" t="s">
        <v>943</v>
      </c>
      <c r="H588" s="172">
        <v>100.98</v>
      </c>
      <c r="I588" s="173"/>
      <c r="J588" s="173"/>
      <c r="M588" s="168"/>
      <c r="N588" s="174"/>
      <c r="X588" s="175"/>
      <c r="AT588" s="170" t="s">
        <v>170</v>
      </c>
      <c r="AU588" s="170" t="s">
        <v>137</v>
      </c>
      <c r="AV588" s="12" t="s">
        <v>137</v>
      </c>
      <c r="AW588" s="12" t="s">
        <v>5</v>
      </c>
      <c r="AX588" s="12" t="s">
        <v>77</v>
      </c>
      <c r="AY588" s="170" t="s">
        <v>163</v>
      </c>
    </row>
    <row r="589" spans="2:65" s="12" customFormat="1" ht="10.199999999999999">
      <c r="B589" s="168"/>
      <c r="D589" s="169" t="s">
        <v>170</v>
      </c>
      <c r="E589" s="170" t="s">
        <v>1</v>
      </c>
      <c r="F589" s="171" t="s">
        <v>944</v>
      </c>
      <c r="H589" s="172">
        <v>103.58</v>
      </c>
      <c r="I589" s="173"/>
      <c r="J589" s="173"/>
      <c r="M589" s="168"/>
      <c r="N589" s="174"/>
      <c r="X589" s="175"/>
      <c r="AT589" s="170" t="s">
        <v>170</v>
      </c>
      <c r="AU589" s="170" t="s">
        <v>137</v>
      </c>
      <c r="AV589" s="12" t="s">
        <v>137</v>
      </c>
      <c r="AW589" s="12" t="s">
        <v>5</v>
      </c>
      <c r="AX589" s="12" t="s">
        <v>77</v>
      </c>
      <c r="AY589" s="170" t="s">
        <v>163</v>
      </c>
    </row>
    <row r="590" spans="2:65" s="13" customFormat="1" ht="10.199999999999999">
      <c r="B590" s="176"/>
      <c r="D590" s="169" t="s">
        <v>170</v>
      </c>
      <c r="E590" s="177" t="s">
        <v>1</v>
      </c>
      <c r="F590" s="178" t="s">
        <v>173</v>
      </c>
      <c r="H590" s="179">
        <v>204.56</v>
      </c>
      <c r="I590" s="180"/>
      <c r="J590" s="180"/>
      <c r="M590" s="176"/>
      <c r="N590" s="181"/>
      <c r="X590" s="182"/>
      <c r="AT590" s="177" t="s">
        <v>170</v>
      </c>
      <c r="AU590" s="177" t="s">
        <v>137</v>
      </c>
      <c r="AV590" s="13" t="s">
        <v>169</v>
      </c>
      <c r="AW590" s="13" t="s">
        <v>5</v>
      </c>
      <c r="AX590" s="13" t="s">
        <v>85</v>
      </c>
      <c r="AY590" s="177" t="s">
        <v>163</v>
      </c>
    </row>
    <row r="591" spans="2:65" s="1" customFormat="1" ht="24.15" customHeight="1">
      <c r="B591" s="31"/>
      <c r="C591" s="189" t="s">
        <v>575</v>
      </c>
      <c r="D591" s="189" t="s">
        <v>466</v>
      </c>
      <c r="E591" s="190" t="s">
        <v>917</v>
      </c>
      <c r="F591" s="191" t="s">
        <v>918</v>
      </c>
      <c r="G591" s="192" t="s">
        <v>520</v>
      </c>
      <c r="H591" s="193">
        <v>61.9</v>
      </c>
      <c r="I591" s="194"/>
      <c r="J591" s="195"/>
      <c r="K591" s="193">
        <f>ROUND(P591*H591,3)</f>
        <v>0</v>
      </c>
      <c r="L591" s="195"/>
      <c r="M591" s="196"/>
      <c r="N591" s="197" t="s">
        <v>1</v>
      </c>
      <c r="O591" s="121" t="s">
        <v>41</v>
      </c>
      <c r="P591" s="162">
        <f>I591+J591</f>
        <v>0</v>
      </c>
      <c r="Q591" s="162">
        <f>ROUND(I591*H591,3)</f>
        <v>0</v>
      </c>
      <c r="R591" s="162">
        <f>ROUND(J591*H591,3)</f>
        <v>0</v>
      </c>
      <c r="T591" s="163">
        <f>S591*H591</f>
        <v>0</v>
      </c>
      <c r="U591" s="163">
        <v>0</v>
      </c>
      <c r="V591" s="163">
        <f>U591*H591</f>
        <v>0</v>
      </c>
      <c r="W591" s="163">
        <v>0</v>
      </c>
      <c r="X591" s="164">
        <f>W591*H591</f>
        <v>0</v>
      </c>
      <c r="AR591" s="165" t="s">
        <v>247</v>
      </c>
      <c r="AT591" s="165" t="s">
        <v>466</v>
      </c>
      <c r="AU591" s="165" t="s">
        <v>137</v>
      </c>
      <c r="AY591" s="16" t="s">
        <v>163</v>
      </c>
      <c r="BE591" s="166">
        <f>IF(O591="základná",K591,0)</f>
        <v>0</v>
      </c>
      <c r="BF591" s="166">
        <f>IF(O591="znížená",K591,0)</f>
        <v>0</v>
      </c>
      <c r="BG591" s="166">
        <f>IF(O591="zákl. prenesená",K591,0)</f>
        <v>0</v>
      </c>
      <c r="BH591" s="166">
        <f>IF(O591="zníž. prenesená",K591,0)</f>
        <v>0</v>
      </c>
      <c r="BI591" s="166">
        <f>IF(O591="nulová",K591,0)</f>
        <v>0</v>
      </c>
      <c r="BJ591" s="16" t="s">
        <v>137</v>
      </c>
      <c r="BK591" s="167">
        <f>ROUND(P591*H591,3)</f>
        <v>0</v>
      </c>
      <c r="BL591" s="16" t="s">
        <v>206</v>
      </c>
      <c r="BM591" s="165" t="s">
        <v>945</v>
      </c>
    </row>
    <row r="592" spans="2:65" s="12" customFormat="1" ht="20.399999999999999">
      <c r="B592" s="168"/>
      <c r="D592" s="169" t="s">
        <v>170</v>
      </c>
      <c r="E592" s="170" t="s">
        <v>1</v>
      </c>
      <c r="F592" s="171" t="s">
        <v>946</v>
      </c>
      <c r="H592" s="172">
        <v>45.9</v>
      </c>
      <c r="I592" s="173"/>
      <c r="J592" s="173"/>
      <c r="M592" s="168"/>
      <c r="N592" s="174"/>
      <c r="X592" s="175"/>
      <c r="AT592" s="170" t="s">
        <v>170</v>
      </c>
      <c r="AU592" s="170" t="s">
        <v>137</v>
      </c>
      <c r="AV592" s="12" t="s">
        <v>137</v>
      </c>
      <c r="AW592" s="12" t="s">
        <v>5</v>
      </c>
      <c r="AX592" s="12" t="s">
        <v>77</v>
      </c>
      <c r="AY592" s="170" t="s">
        <v>163</v>
      </c>
    </row>
    <row r="593" spans="2:65" s="12" customFormat="1" ht="10.199999999999999">
      <c r="B593" s="168"/>
      <c r="D593" s="169" t="s">
        <v>170</v>
      </c>
      <c r="E593" s="170" t="s">
        <v>1</v>
      </c>
      <c r="F593" s="171" t="s">
        <v>947</v>
      </c>
      <c r="H593" s="172">
        <v>16</v>
      </c>
      <c r="I593" s="173"/>
      <c r="J593" s="173"/>
      <c r="M593" s="168"/>
      <c r="N593" s="174"/>
      <c r="X593" s="175"/>
      <c r="AT593" s="170" t="s">
        <v>170</v>
      </c>
      <c r="AU593" s="170" t="s">
        <v>137</v>
      </c>
      <c r="AV593" s="12" t="s">
        <v>137</v>
      </c>
      <c r="AW593" s="12" t="s">
        <v>5</v>
      </c>
      <c r="AX593" s="12" t="s">
        <v>77</v>
      </c>
      <c r="AY593" s="170" t="s">
        <v>163</v>
      </c>
    </row>
    <row r="594" spans="2:65" s="13" customFormat="1" ht="10.199999999999999">
      <c r="B594" s="176"/>
      <c r="D594" s="169" t="s">
        <v>170</v>
      </c>
      <c r="E594" s="177" t="s">
        <v>1</v>
      </c>
      <c r="F594" s="178" t="s">
        <v>173</v>
      </c>
      <c r="H594" s="179">
        <v>61.9</v>
      </c>
      <c r="I594" s="180"/>
      <c r="J594" s="180"/>
      <c r="M594" s="176"/>
      <c r="N594" s="181"/>
      <c r="X594" s="182"/>
      <c r="AT594" s="177" t="s">
        <v>170</v>
      </c>
      <c r="AU594" s="177" t="s">
        <v>137</v>
      </c>
      <c r="AV594" s="13" t="s">
        <v>169</v>
      </c>
      <c r="AW594" s="13" t="s">
        <v>5</v>
      </c>
      <c r="AX594" s="13" t="s">
        <v>85</v>
      </c>
      <c r="AY594" s="177" t="s">
        <v>163</v>
      </c>
    </row>
    <row r="595" spans="2:65" s="1" customFormat="1" ht="24.15" customHeight="1">
      <c r="B595" s="31"/>
      <c r="C595" s="189" t="s">
        <v>948</v>
      </c>
      <c r="D595" s="189" t="s">
        <v>466</v>
      </c>
      <c r="E595" s="190" t="s">
        <v>949</v>
      </c>
      <c r="F595" s="191" t="s">
        <v>950</v>
      </c>
      <c r="G595" s="192" t="s">
        <v>520</v>
      </c>
      <c r="H595" s="193">
        <v>16</v>
      </c>
      <c r="I595" s="194"/>
      <c r="J595" s="195"/>
      <c r="K595" s="193">
        <f>ROUND(P595*H595,3)</f>
        <v>0</v>
      </c>
      <c r="L595" s="195"/>
      <c r="M595" s="196"/>
      <c r="N595" s="197" t="s">
        <v>1</v>
      </c>
      <c r="O595" s="121" t="s">
        <v>41</v>
      </c>
      <c r="P595" s="162">
        <f>I595+J595</f>
        <v>0</v>
      </c>
      <c r="Q595" s="162">
        <f>ROUND(I595*H595,3)</f>
        <v>0</v>
      </c>
      <c r="R595" s="162">
        <f>ROUND(J595*H595,3)</f>
        <v>0</v>
      </c>
      <c r="T595" s="163">
        <f>S595*H595</f>
        <v>0</v>
      </c>
      <c r="U595" s="163">
        <v>0</v>
      </c>
      <c r="V595" s="163">
        <f>U595*H595</f>
        <v>0</v>
      </c>
      <c r="W595" s="163">
        <v>0</v>
      </c>
      <c r="X595" s="164">
        <f>W595*H595</f>
        <v>0</v>
      </c>
      <c r="AR595" s="165" t="s">
        <v>247</v>
      </c>
      <c r="AT595" s="165" t="s">
        <v>466</v>
      </c>
      <c r="AU595" s="165" t="s">
        <v>137</v>
      </c>
      <c r="AY595" s="16" t="s">
        <v>163</v>
      </c>
      <c r="BE595" s="166">
        <f>IF(O595="základná",K595,0)</f>
        <v>0</v>
      </c>
      <c r="BF595" s="166">
        <f>IF(O595="znížená",K595,0)</f>
        <v>0</v>
      </c>
      <c r="BG595" s="166">
        <f>IF(O595="zákl. prenesená",K595,0)</f>
        <v>0</v>
      </c>
      <c r="BH595" s="166">
        <f>IF(O595="zníž. prenesená",K595,0)</f>
        <v>0</v>
      </c>
      <c r="BI595" s="166">
        <f>IF(O595="nulová",K595,0)</f>
        <v>0</v>
      </c>
      <c r="BJ595" s="16" t="s">
        <v>137</v>
      </c>
      <c r="BK595" s="167">
        <f>ROUND(P595*H595,3)</f>
        <v>0</v>
      </c>
      <c r="BL595" s="16" t="s">
        <v>206</v>
      </c>
      <c r="BM595" s="165" t="s">
        <v>951</v>
      </c>
    </row>
    <row r="596" spans="2:65" s="12" customFormat="1" ht="10.199999999999999">
      <c r="B596" s="168"/>
      <c r="D596" s="169" t="s">
        <v>170</v>
      </c>
      <c r="E596" s="170" t="s">
        <v>1</v>
      </c>
      <c r="F596" s="171" t="s">
        <v>952</v>
      </c>
      <c r="H596" s="172">
        <v>16</v>
      </c>
      <c r="I596" s="173"/>
      <c r="J596" s="173"/>
      <c r="M596" s="168"/>
      <c r="N596" s="174"/>
      <c r="X596" s="175"/>
      <c r="AT596" s="170" t="s">
        <v>170</v>
      </c>
      <c r="AU596" s="170" t="s">
        <v>137</v>
      </c>
      <c r="AV596" s="12" t="s">
        <v>137</v>
      </c>
      <c r="AW596" s="12" t="s">
        <v>5</v>
      </c>
      <c r="AX596" s="12" t="s">
        <v>77</v>
      </c>
      <c r="AY596" s="170" t="s">
        <v>163</v>
      </c>
    </row>
    <row r="597" spans="2:65" s="13" customFormat="1" ht="10.199999999999999">
      <c r="B597" s="176"/>
      <c r="D597" s="169" t="s">
        <v>170</v>
      </c>
      <c r="E597" s="177" t="s">
        <v>1</v>
      </c>
      <c r="F597" s="178" t="s">
        <v>173</v>
      </c>
      <c r="H597" s="179">
        <v>16</v>
      </c>
      <c r="I597" s="180"/>
      <c r="J597" s="180"/>
      <c r="M597" s="176"/>
      <c r="N597" s="181"/>
      <c r="X597" s="182"/>
      <c r="AT597" s="177" t="s">
        <v>170</v>
      </c>
      <c r="AU597" s="177" t="s">
        <v>137</v>
      </c>
      <c r="AV597" s="13" t="s">
        <v>169</v>
      </c>
      <c r="AW597" s="13" t="s">
        <v>5</v>
      </c>
      <c r="AX597" s="13" t="s">
        <v>85</v>
      </c>
      <c r="AY597" s="177" t="s">
        <v>163</v>
      </c>
    </row>
    <row r="598" spans="2:65" s="1" customFormat="1" ht="16.5" customHeight="1">
      <c r="B598" s="31"/>
      <c r="C598" s="189" t="s">
        <v>580</v>
      </c>
      <c r="D598" s="189" t="s">
        <v>466</v>
      </c>
      <c r="E598" s="190" t="s">
        <v>921</v>
      </c>
      <c r="F598" s="191" t="s">
        <v>922</v>
      </c>
      <c r="G598" s="192" t="s">
        <v>1</v>
      </c>
      <c r="H598" s="193">
        <v>18.600000000000001</v>
      </c>
      <c r="I598" s="194"/>
      <c r="J598" s="195"/>
      <c r="K598" s="193">
        <f>ROUND(P598*H598,3)</f>
        <v>0</v>
      </c>
      <c r="L598" s="195"/>
      <c r="M598" s="196"/>
      <c r="N598" s="197" t="s">
        <v>1</v>
      </c>
      <c r="O598" s="121" t="s">
        <v>41</v>
      </c>
      <c r="P598" s="162">
        <f>I598+J598</f>
        <v>0</v>
      </c>
      <c r="Q598" s="162">
        <f>ROUND(I598*H598,3)</f>
        <v>0</v>
      </c>
      <c r="R598" s="162">
        <f>ROUND(J598*H598,3)</f>
        <v>0</v>
      </c>
      <c r="T598" s="163">
        <f>S598*H598</f>
        <v>0</v>
      </c>
      <c r="U598" s="163">
        <v>0</v>
      </c>
      <c r="V598" s="163">
        <f>U598*H598</f>
        <v>0</v>
      </c>
      <c r="W598" s="163">
        <v>0</v>
      </c>
      <c r="X598" s="164">
        <f>W598*H598</f>
        <v>0</v>
      </c>
      <c r="AR598" s="165" t="s">
        <v>247</v>
      </c>
      <c r="AT598" s="165" t="s">
        <v>466</v>
      </c>
      <c r="AU598" s="165" t="s">
        <v>137</v>
      </c>
      <c r="AY598" s="16" t="s">
        <v>163</v>
      </c>
      <c r="BE598" s="166">
        <f>IF(O598="základná",K598,0)</f>
        <v>0</v>
      </c>
      <c r="BF598" s="166">
        <f>IF(O598="znížená",K598,0)</f>
        <v>0</v>
      </c>
      <c r="BG598" s="166">
        <f>IF(O598="zákl. prenesená",K598,0)</f>
        <v>0</v>
      </c>
      <c r="BH598" s="166">
        <f>IF(O598="zníž. prenesená",K598,0)</f>
        <v>0</v>
      </c>
      <c r="BI598" s="166">
        <f>IF(O598="nulová",K598,0)</f>
        <v>0</v>
      </c>
      <c r="BJ598" s="16" t="s">
        <v>137</v>
      </c>
      <c r="BK598" s="167">
        <f>ROUND(P598*H598,3)</f>
        <v>0</v>
      </c>
      <c r="BL598" s="16" t="s">
        <v>206</v>
      </c>
      <c r="BM598" s="165" t="s">
        <v>953</v>
      </c>
    </row>
    <row r="599" spans="2:65" s="12" customFormat="1" ht="10.199999999999999">
      <c r="B599" s="168"/>
      <c r="D599" s="169" t="s">
        <v>170</v>
      </c>
      <c r="E599" s="170" t="s">
        <v>1</v>
      </c>
      <c r="F599" s="171" t="s">
        <v>954</v>
      </c>
      <c r="H599" s="172">
        <v>18.600000000000001</v>
      </c>
      <c r="I599" s="173"/>
      <c r="J599" s="173"/>
      <c r="M599" s="168"/>
      <c r="N599" s="174"/>
      <c r="X599" s="175"/>
      <c r="AT599" s="170" t="s">
        <v>170</v>
      </c>
      <c r="AU599" s="170" t="s">
        <v>137</v>
      </c>
      <c r="AV599" s="12" t="s">
        <v>137</v>
      </c>
      <c r="AW599" s="12" t="s">
        <v>5</v>
      </c>
      <c r="AX599" s="12" t="s">
        <v>77</v>
      </c>
      <c r="AY599" s="170" t="s">
        <v>163</v>
      </c>
    </row>
    <row r="600" spans="2:65" s="13" customFormat="1" ht="10.199999999999999">
      <c r="B600" s="176"/>
      <c r="D600" s="169" t="s">
        <v>170</v>
      </c>
      <c r="E600" s="177" t="s">
        <v>1</v>
      </c>
      <c r="F600" s="178" t="s">
        <v>173</v>
      </c>
      <c r="H600" s="179">
        <v>18.600000000000001</v>
      </c>
      <c r="I600" s="180"/>
      <c r="J600" s="180"/>
      <c r="M600" s="176"/>
      <c r="N600" s="181"/>
      <c r="X600" s="182"/>
      <c r="AT600" s="177" t="s">
        <v>170</v>
      </c>
      <c r="AU600" s="177" t="s">
        <v>137</v>
      </c>
      <c r="AV600" s="13" t="s">
        <v>169</v>
      </c>
      <c r="AW600" s="13" t="s">
        <v>5</v>
      </c>
      <c r="AX600" s="13" t="s">
        <v>85</v>
      </c>
      <c r="AY600" s="177" t="s">
        <v>163</v>
      </c>
    </row>
    <row r="601" spans="2:65" s="1" customFormat="1" ht="24.15" customHeight="1">
      <c r="B601" s="31"/>
      <c r="C601" s="154" t="s">
        <v>955</v>
      </c>
      <c r="D601" s="154" t="s">
        <v>165</v>
      </c>
      <c r="E601" s="155" t="s">
        <v>956</v>
      </c>
      <c r="F601" s="156" t="s">
        <v>957</v>
      </c>
      <c r="G601" s="157" t="s">
        <v>195</v>
      </c>
      <c r="H601" s="158">
        <v>0.215</v>
      </c>
      <c r="I601" s="159"/>
      <c r="J601" s="159"/>
      <c r="K601" s="158">
        <f>ROUND(P601*H601,3)</f>
        <v>0</v>
      </c>
      <c r="L601" s="160"/>
      <c r="M601" s="31"/>
      <c r="N601" s="161" t="s">
        <v>1</v>
      </c>
      <c r="O601" s="121" t="s">
        <v>41</v>
      </c>
      <c r="P601" s="162">
        <f>I601+J601</f>
        <v>0</v>
      </c>
      <c r="Q601" s="162">
        <f>ROUND(I601*H601,3)</f>
        <v>0</v>
      </c>
      <c r="R601" s="162">
        <f>ROUND(J601*H601,3)</f>
        <v>0</v>
      </c>
      <c r="T601" s="163">
        <f>S601*H601</f>
        <v>0</v>
      </c>
      <c r="U601" s="163">
        <v>0</v>
      </c>
      <c r="V601" s="163">
        <f>U601*H601</f>
        <v>0</v>
      </c>
      <c r="W601" s="163">
        <v>0</v>
      </c>
      <c r="X601" s="164">
        <f>W601*H601</f>
        <v>0</v>
      </c>
      <c r="AR601" s="165" t="s">
        <v>206</v>
      </c>
      <c r="AT601" s="165" t="s">
        <v>165</v>
      </c>
      <c r="AU601" s="165" t="s">
        <v>137</v>
      </c>
      <c r="AY601" s="16" t="s">
        <v>163</v>
      </c>
      <c r="BE601" s="166">
        <f>IF(O601="základná",K601,0)</f>
        <v>0</v>
      </c>
      <c r="BF601" s="166">
        <f>IF(O601="znížená",K601,0)</f>
        <v>0</v>
      </c>
      <c r="BG601" s="166">
        <f>IF(O601="zákl. prenesená",K601,0)</f>
        <v>0</v>
      </c>
      <c r="BH601" s="166">
        <f>IF(O601="zníž. prenesená",K601,0)</f>
        <v>0</v>
      </c>
      <c r="BI601" s="166">
        <f>IF(O601="nulová",K601,0)</f>
        <v>0</v>
      </c>
      <c r="BJ601" s="16" t="s">
        <v>137</v>
      </c>
      <c r="BK601" s="167">
        <f>ROUND(P601*H601,3)</f>
        <v>0</v>
      </c>
      <c r="BL601" s="16" t="s">
        <v>206</v>
      </c>
      <c r="BM601" s="165" t="s">
        <v>958</v>
      </c>
    </row>
    <row r="602" spans="2:65" s="11" customFormat="1" ht="22.8" customHeight="1">
      <c r="B602" s="141"/>
      <c r="D602" s="142" t="s">
        <v>76</v>
      </c>
      <c r="E602" s="152" t="s">
        <v>959</v>
      </c>
      <c r="F602" s="152" t="s">
        <v>960</v>
      </c>
      <c r="I602" s="144"/>
      <c r="J602" s="144"/>
      <c r="K602" s="153">
        <f>BK602</f>
        <v>0</v>
      </c>
      <c r="M602" s="141"/>
      <c r="N602" s="146"/>
      <c r="Q602" s="147">
        <f>SUM(Q603:Q619)</f>
        <v>0</v>
      </c>
      <c r="R602" s="147">
        <f>SUM(R603:R619)</f>
        <v>0</v>
      </c>
      <c r="T602" s="148">
        <f>SUM(T603:T619)</f>
        <v>0</v>
      </c>
      <c r="V602" s="148">
        <f>SUM(V603:V619)</f>
        <v>0</v>
      </c>
      <c r="X602" s="149">
        <f>SUM(X603:X619)</f>
        <v>0</v>
      </c>
      <c r="AR602" s="142" t="s">
        <v>137</v>
      </c>
      <c r="AT602" s="150" t="s">
        <v>76</v>
      </c>
      <c r="AU602" s="150" t="s">
        <v>85</v>
      </c>
      <c r="AY602" s="142" t="s">
        <v>163</v>
      </c>
      <c r="BK602" s="151">
        <f>SUM(BK603:BK619)</f>
        <v>0</v>
      </c>
    </row>
    <row r="603" spans="2:65" s="1" customFormat="1" ht="24.15" customHeight="1">
      <c r="B603" s="31"/>
      <c r="C603" s="154" t="s">
        <v>584</v>
      </c>
      <c r="D603" s="154" t="s">
        <v>165</v>
      </c>
      <c r="E603" s="155" t="s">
        <v>961</v>
      </c>
      <c r="F603" s="156" t="s">
        <v>962</v>
      </c>
      <c r="G603" s="157" t="s">
        <v>213</v>
      </c>
      <c r="H603" s="158">
        <v>419.63</v>
      </c>
      <c r="I603" s="159"/>
      <c r="J603" s="159"/>
      <c r="K603" s="158">
        <f>ROUND(P603*H603,3)</f>
        <v>0</v>
      </c>
      <c r="L603" s="160"/>
      <c r="M603" s="31"/>
      <c r="N603" s="161" t="s">
        <v>1</v>
      </c>
      <c r="O603" s="121" t="s">
        <v>41</v>
      </c>
      <c r="P603" s="162">
        <f>I603+J603</f>
        <v>0</v>
      </c>
      <c r="Q603" s="162">
        <f>ROUND(I603*H603,3)</f>
        <v>0</v>
      </c>
      <c r="R603" s="162">
        <f>ROUND(J603*H603,3)</f>
        <v>0</v>
      </c>
      <c r="T603" s="163">
        <f>S603*H603</f>
        <v>0</v>
      </c>
      <c r="U603" s="163">
        <v>0</v>
      </c>
      <c r="V603" s="163">
        <f>U603*H603</f>
        <v>0</v>
      </c>
      <c r="W603" s="163">
        <v>0</v>
      </c>
      <c r="X603" s="164">
        <f>W603*H603</f>
        <v>0</v>
      </c>
      <c r="AR603" s="165" t="s">
        <v>206</v>
      </c>
      <c r="AT603" s="165" t="s">
        <v>165</v>
      </c>
      <c r="AU603" s="165" t="s">
        <v>137</v>
      </c>
      <c r="AY603" s="16" t="s">
        <v>163</v>
      </c>
      <c r="BE603" s="166">
        <f>IF(O603="základná",K603,0)</f>
        <v>0</v>
      </c>
      <c r="BF603" s="166">
        <f>IF(O603="znížená",K603,0)</f>
        <v>0</v>
      </c>
      <c r="BG603" s="166">
        <f>IF(O603="zákl. prenesená",K603,0)</f>
        <v>0</v>
      </c>
      <c r="BH603" s="166">
        <f>IF(O603="zníž. prenesená",K603,0)</f>
        <v>0</v>
      </c>
      <c r="BI603" s="166">
        <f>IF(O603="nulová",K603,0)</f>
        <v>0</v>
      </c>
      <c r="BJ603" s="16" t="s">
        <v>137</v>
      </c>
      <c r="BK603" s="167">
        <f>ROUND(P603*H603,3)</f>
        <v>0</v>
      </c>
      <c r="BL603" s="16" t="s">
        <v>206</v>
      </c>
      <c r="BM603" s="165" t="s">
        <v>963</v>
      </c>
    </row>
    <row r="604" spans="2:65" s="12" customFormat="1" ht="20.399999999999999">
      <c r="B604" s="168"/>
      <c r="D604" s="169" t="s">
        <v>170</v>
      </c>
      <c r="E604" s="170" t="s">
        <v>1</v>
      </c>
      <c r="F604" s="171" t="s">
        <v>964</v>
      </c>
      <c r="H604" s="172">
        <v>222.35</v>
      </c>
      <c r="I604" s="173"/>
      <c r="J604" s="173"/>
      <c r="M604" s="168"/>
      <c r="N604" s="174"/>
      <c r="X604" s="175"/>
      <c r="AT604" s="170" t="s">
        <v>170</v>
      </c>
      <c r="AU604" s="170" t="s">
        <v>137</v>
      </c>
      <c r="AV604" s="12" t="s">
        <v>137</v>
      </c>
      <c r="AW604" s="12" t="s">
        <v>5</v>
      </c>
      <c r="AX604" s="12" t="s">
        <v>77</v>
      </c>
      <c r="AY604" s="170" t="s">
        <v>163</v>
      </c>
    </row>
    <row r="605" spans="2:65" s="12" customFormat="1" ht="20.399999999999999">
      <c r="B605" s="168"/>
      <c r="D605" s="169" t="s">
        <v>170</v>
      </c>
      <c r="E605" s="170" t="s">
        <v>1</v>
      </c>
      <c r="F605" s="171" t="s">
        <v>965</v>
      </c>
      <c r="H605" s="172">
        <v>197.28</v>
      </c>
      <c r="I605" s="173"/>
      <c r="J605" s="173"/>
      <c r="M605" s="168"/>
      <c r="N605" s="174"/>
      <c r="X605" s="175"/>
      <c r="AT605" s="170" t="s">
        <v>170</v>
      </c>
      <c r="AU605" s="170" t="s">
        <v>137</v>
      </c>
      <c r="AV605" s="12" t="s">
        <v>137</v>
      </c>
      <c r="AW605" s="12" t="s">
        <v>5</v>
      </c>
      <c r="AX605" s="12" t="s">
        <v>77</v>
      </c>
      <c r="AY605" s="170" t="s">
        <v>163</v>
      </c>
    </row>
    <row r="606" spans="2:65" s="14" customFormat="1" ht="30.6">
      <c r="B606" s="183"/>
      <c r="D606" s="169" t="s">
        <v>170</v>
      </c>
      <c r="E606" s="184" t="s">
        <v>1</v>
      </c>
      <c r="F606" s="185" t="s">
        <v>966</v>
      </c>
      <c r="H606" s="184" t="s">
        <v>1</v>
      </c>
      <c r="I606" s="186"/>
      <c r="J606" s="186"/>
      <c r="M606" s="183"/>
      <c r="N606" s="187"/>
      <c r="X606" s="188"/>
      <c r="AT606" s="184" t="s">
        <v>170</v>
      </c>
      <c r="AU606" s="184" t="s">
        <v>137</v>
      </c>
      <c r="AV606" s="14" t="s">
        <v>85</v>
      </c>
      <c r="AW606" s="14" t="s">
        <v>5</v>
      </c>
      <c r="AX606" s="14" t="s">
        <v>77</v>
      </c>
      <c r="AY606" s="184" t="s">
        <v>163</v>
      </c>
    </row>
    <row r="607" spans="2:65" s="14" customFormat="1" ht="10.199999999999999">
      <c r="B607" s="183"/>
      <c r="D607" s="169" t="s">
        <v>170</v>
      </c>
      <c r="E607" s="184" t="s">
        <v>1</v>
      </c>
      <c r="F607" s="185" t="s">
        <v>967</v>
      </c>
      <c r="H607" s="184" t="s">
        <v>1</v>
      </c>
      <c r="I607" s="186"/>
      <c r="J607" s="186"/>
      <c r="M607" s="183"/>
      <c r="N607" s="187"/>
      <c r="X607" s="188"/>
      <c r="AT607" s="184" t="s">
        <v>170</v>
      </c>
      <c r="AU607" s="184" t="s">
        <v>137</v>
      </c>
      <c r="AV607" s="14" t="s">
        <v>85</v>
      </c>
      <c r="AW607" s="14" t="s">
        <v>5</v>
      </c>
      <c r="AX607" s="14" t="s">
        <v>77</v>
      </c>
      <c r="AY607" s="184" t="s">
        <v>163</v>
      </c>
    </row>
    <row r="608" spans="2:65" s="13" customFormat="1" ht="10.199999999999999">
      <c r="B608" s="176"/>
      <c r="D608" s="169" t="s">
        <v>170</v>
      </c>
      <c r="E608" s="177" t="s">
        <v>1</v>
      </c>
      <c r="F608" s="178" t="s">
        <v>173</v>
      </c>
      <c r="H608" s="179">
        <v>419.63</v>
      </c>
      <c r="I608" s="180"/>
      <c r="J608" s="180"/>
      <c r="M608" s="176"/>
      <c r="N608" s="181"/>
      <c r="X608" s="182"/>
      <c r="AT608" s="177" t="s">
        <v>170</v>
      </c>
      <c r="AU608" s="177" t="s">
        <v>137</v>
      </c>
      <c r="AV608" s="13" t="s">
        <v>169</v>
      </c>
      <c r="AW608" s="13" t="s">
        <v>5</v>
      </c>
      <c r="AX608" s="13" t="s">
        <v>85</v>
      </c>
      <c r="AY608" s="177" t="s">
        <v>163</v>
      </c>
    </row>
    <row r="609" spans="2:65" s="1" customFormat="1" ht="24.15" customHeight="1">
      <c r="B609" s="31"/>
      <c r="C609" s="189" t="s">
        <v>968</v>
      </c>
      <c r="D609" s="189" t="s">
        <v>466</v>
      </c>
      <c r="E609" s="190" t="s">
        <v>969</v>
      </c>
      <c r="F609" s="191" t="s">
        <v>970</v>
      </c>
      <c r="G609" s="192" t="s">
        <v>213</v>
      </c>
      <c r="H609" s="193">
        <v>444.80799999999999</v>
      </c>
      <c r="I609" s="194"/>
      <c r="J609" s="195"/>
      <c r="K609" s="193">
        <f>ROUND(P609*H609,3)</f>
        <v>0</v>
      </c>
      <c r="L609" s="195"/>
      <c r="M609" s="196"/>
      <c r="N609" s="197" t="s">
        <v>1</v>
      </c>
      <c r="O609" s="121" t="s">
        <v>41</v>
      </c>
      <c r="P609" s="162">
        <f>I609+J609</f>
        <v>0</v>
      </c>
      <c r="Q609" s="162">
        <f>ROUND(I609*H609,3)</f>
        <v>0</v>
      </c>
      <c r="R609" s="162">
        <f>ROUND(J609*H609,3)</f>
        <v>0</v>
      </c>
      <c r="T609" s="163">
        <f>S609*H609</f>
        <v>0</v>
      </c>
      <c r="U609" s="163">
        <v>0</v>
      </c>
      <c r="V609" s="163">
        <f>U609*H609</f>
        <v>0</v>
      </c>
      <c r="W609" s="163">
        <v>0</v>
      </c>
      <c r="X609" s="164">
        <f>W609*H609</f>
        <v>0</v>
      </c>
      <c r="AR609" s="165" t="s">
        <v>247</v>
      </c>
      <c r="AT609" s="165" t="s">
        <v>466</v>
      </c>
      <c r="AU609" s="165" t="s">
        <v>137</v>
      </c>
      <c r="AY609" s="16" t="s">
        <v>163</v>
      </c>
      <c r="BE609" s="166">
        <f>IF(O609="základná",K609,0)</f>
        <v>0</v>
      </c>
      <c r="BF609" s="166">
        <f>IF(O609="znížená",K609,0)</f>
        <v>0</v>
      </c>
      <c r="BG609" s="166">
        <f>IF(O609="zákl. prenesená",K609,0)</f>
        <v>0</v>
      </c>
      <c r="BH609" s="166">
        <f>IF(O609="zníž. prenesená",K609,0)</f>
        <v>0</v>
      </c>
      <c r="BI609" s="166">
        <f>IF(O609="nulová",K609,0)</f>
        <v>0</v>
      </c>
      <c r="BJ609" s="16" t="s">
        <v>137</v>
      </c>
      <c r="BK609" s="167">
        <f>ROUND(P609*H609,3)</f>
        <v>0</v>
      </c>
      <c r="BL609" s="16" t="s">
        <v>206</v>
      </c>
      <c r="BM609" s="165" t="s">
        <v>971</v>
      </c>
    </row>
    <row r="610" spans="2:65" s="12" customFormat="1" ht="10.199999999999999">
      <c r="B610" s="168"/>
      <c r="D610" s="169" t="s">
        <v>170</v>
      </c>
      <c r="E610" s="170" t="s">
        <v>1</v>
      </c>
      <c r="F610" s="171" t="s">
        <v>972</v>
      </c>
      <c r="H610" s="172">
        <v>444.80799999999999</v>
      </c>
      <c r="I610" s="173"/>
      <c r="J610" s="173"/>
      <c r="M610" s="168"/>
      <c r="N610" s="174"/>
      <c r="X610" s="175"/>
      <c r="AT610" s="170" t="s">
        <v>170</v>
      </c>
      <c r="AU610" s="170" t="s">
        <v>137</v>
      </c>
      <c r="AV610" s="12" t="s">
        <v>137</v>
      </c>
      <c r="AW610" s="12" t="s">
        <v>5</v>
      </c>
      <c r="AX610" s="12" t="s">
        <v>77</v>
      </c>
      <c r="AY610" s="170" t="s">
        <v>163</v>
      </c>
    </row>
    <row r="611" spans="2:65" s="13" customFormat="1" ht="10.199999999999999">
      <c r="B611" s="176"/>
      <c r="D611" s="169" t="s">
        <v>170</v>
      </c>
      <c r="E611" s="177" t="s">
        <v>1</v>
      </c>
      <c r="F611" s="178" t="s">
        <v>173</v>
      </c>
      <c r="H611" s="179">
        <v>444.80799999999999</v>
      </c>
      <c r="I611" s="180"/>
      <c r="J611" s="180"/>
      <c r="M611" s="176"/>
      <c r="N611" s="181"/>
      <c r="X611" s="182"/>
      <c r="AT611" s="177" t="s">
        <v>170</v>
      </c>
      <c r="AU611" s="177" t="s">
        <v>137</v>
      </c>
      <c r="AV611" s="13" t="s">
        <v>169</v>
      </c>
      <c r="AW611" s="13" t="s">
        <v>5</v>
      </c>
      <c r="AX611" s="13" t="s">
        <v>85</v>
      </c>
      <c r="AY611" s="177" t="s">
        <v>163</v>
      </c>
    </row>
    <row r="612" spans="2:65" s="1" customFormat="1" ht="33" customHeight="1">
      <c r="B612" s="31"/>
      <c r="C612" s="154" t="s">
        <v>589</v>
      </c>
      <c r="D612" s="154" t="s">
        <v>165</v>
      </c>
      <c r="E612" s="155" t="s">
        <v>973</v>
      </c>
      <c r="F612" s="156" t="s">
        <v>974</v>
      </c>
      <c r="G612" s="157" t="s">
        <v>213</v>
      </c>
      <c r="H612" s="158">
        <v>343.21</v>
      </c>
      <c r="I612" s="159"/>
      <c r="J612" s="159"/>
      <c r="K612" s="158">
        <f>ROUND(P612*H612,3)</f>
        <v>0</v>
      </c>
      <c r="L612" s="160"/>
      <c r="M612" s="31"/>
      <c r="N612" s="161" t="s">
        <v>1</v>
      </c>
      <c r="O612" s="121" t="s">
        <v>41</v>
      </c>
      <c r="P612" s="162">
        <f>I612+J612</f>
        <v>0</v>
      </c>
      <c r="Q612" s="162">
        <f>ROUND(I612*H612,3)</f>
        <v>0</v>
      </c>
      <c r="R612" s="162">
        <f>ROUND(J612*H612,3)</f>
        <v>0</v>
      </c>
      <c r="T612" s="163">
        <f>S612*H612</f>
        <v>0</v>
      </c>
      <c r="U612" s="163">
        <v>0</v>
      </c>
      <c r="V612" s="163">
        <f>U612*H612</f>
        <v>0</v>
      </c>
      <c r="W612" s="163">
        <v>0</v>
      </c>
      <c r="X612" s="164">
        <f>W612*H612</f>
        <v>0</v>
      </c>
      <c r="AR612" s="165" t="s">
        <v>206</v>
      </c>
      <c r="AT612" s="165" t="s">
        <v>165</v>
      </c>
      <c r="AU612" s="165" t="s">
        <v>137</v>
      </c>
      <c r="AY612" s="16" t="s">
        <v>163</v>
      </c>
      <c r="BE612" s="166">
        <f>IF(O612="základná",K612,0)</f>
        <v>0</v>
      </c>
      <c r="BF612" s="166">
        <f>IF(O612="znížená",K612,0)</f>
        <v>0</v>
      </c>
      <c r="BG612" s="166">
        <f>IF(O612="zákl. prenesená",K612,0)</f>
        <v>0</v>
      </c>
      <c r="BH612" s="166">
        <f>IF(O612="zníž. prenesená",K612,0)</f>
        <v>0</v>
      </c>
      <c r="BI612" s="166">
        <f>IF(O612="nulová",K612,0)</f>
        <v>0</v>
      </c>
      <c r="BJ612" s="16" t="s">
        <v>137</v>
      </c>
      <c r="BK612" s="167">
        <f>ROUND(P612*H612,3)</f>
        <v>0</v>
      </c>
      <c r="BL612" s="16" t="s">
        <v>206</v>
      </c>
      <c r="BM612" s="165" t="s">
        <v>975</v>
      </c>
    </row>
    <row r="613" spans="2:65" s="12" customFormat="1" ht="20.399999999999999">
      <c r="B613" s="168"/>
      <c r="D613" s="169" t="s">
        <v>170</v>
      </c>
      <c r="E613" s="170" t="s">
        <v>1</v>
      </c>
      <c r="F613" s="171" t="s">
        <v>976</v>
      </c>
      <c r="H613" s="172">
        <v>145.93</v>
      </c>
      <c r="I613" s="173"/>
      <c r="J613" s="173"/>
      <c r="M613" s="168"/>
      <c r="N613" s="174"/>
      <c r="X613" s="175"/>
      <c r="AT613" s="170" t="s">
        <v>170</v>
      </c>
      <c r="AU613" s="170" t="s">
        <v>137</v>
      </c>
      <c r="AV613" s="12" t="s">
        <v>137</v>
      </c>
      <c r="AW613" s="12" t="s">
        <v>5</v>
      </c>
      <c r="AX613" s="12" t="s">
        <v>77</v>
      </c>
      <c r="AY613" s="170" t="s">
        <v>163</v>
      </c>
    </row>
    <row r="614" spans="2:65" s="12" customFormat="1" ht="20.399999999999999">
      <c r="B614" s="168"/>
      <c r="D614" s="169" t="s">
        <v>170</v>
      </c>
      <c r="E614" s="170" t="s">
        <v>1</v>
      </c>
      <c r="F614" s="171" t="s">
        <v>977</v>
      </c>
      <c r="H614" s="172">
        <v>197.28</v>
      </c>
      <c r="I614" s="173"/>
      <c r="J614" s="173"/>
      <c r="M614" s="168"/>
      <c r="N614" s="174"/>
      <c r="X614" s="175"/>
      <c r="AT614" s="170" t="s">
        <v>170</v>
      </c>
      <c r="AU614" s="170" t="s">
        <v>137</v>
      </c>
      <c r="AV614" s="12" t="s">
        <v>137</v>
      </c>
      <c r="AW614" s="12" t="s">
        <v>5</v>
      </c>
      <c r="AX614" s="12" t="s">
        <v>77</v>
      </c>
      <c r="AY614" s="170" t="s">
        <v>163</v>
      </c>
    </row>
    <row r="615" spans="2:65" s="13" customFormat="1" ht="10.199999999999999">
      <c r="B615" s="176"/>
      <c r="D615" s="169" t="s">
        <v>170</v>
      </c>
      <c r="E615" s="177" t="s">
        <v>1</v>
      </c>
      <c r="F615" s="178" t="s">
        <v>173</v>
      </c>
      <c r="H615" s="179">
        <v>343.21</v>
      </c>
      <c r="I615" s="180"/>
      <c r="J615" s="180"/>
      <c r="M615" s="176"/>
      <c r="N615" s="181"/>
      <c r="X615" s="182"/>
      <c r="AT615" s="177" t="s">
        <v>170</v>
      </c>
      <c r="AU615" s="177" t="s">
        <v>137</v>
      </c>
      <c r="AV615" s="13" t="s">
        <v>169</v>
      </c>
      <c r="AW615" s="13" t="s">
        <v>5</v>
      </c>
      <c r="AX615" s="13" t="s">
        <v>85</v>
      </c>
      <c r="AY615" s="177" t="s">
        <v>163</v>
      </c>
    </row>
    <row r="616" spans="2:65" s="1" customFormat="1" ht="24.15" customHeight="1">
      <c r="B616" s="31"/>
      <c r="C616" s="189" t="s">
        <v>978</v>
      </c>
      <c r="D616" s="189" t="s">
        <v>466</v>
      </c>
      <c r="E616" s="190" t="s">
        <v>969</v>
      </c>
      <c r="F616" s="191" t="s">
        <v>970</v>
      </c>
      <c r="G616" s="192" t="s">
        <v>213</v>
      </c>
      <c r="H616" s="193">
        <v>363.803</v>
      </c>
      <c r="I616" s="194"/>
      <c r="J616" s="195"/>
      <c r="K616" s="193">
        <f>ROUND(P616*H616,3)</f>
        <v>0</v>
      </c>
      <c r="L616" s="195"/>
      <c r="M616" s="196"/>
      <c r="N616" s="197" t="s">
        <v>1</v>
      </c>
      <c r="O616" s="121" t="s">
        <v>41</v>
      </c>
      <c r="P616" s="162">
        <f>I616+J616</f>
        <v>0</v>
      </c>
      <c r="Q616" s="162">
        <f>ROUND(I616*H616,3)</f>
        <v>0</v>
      </c>
      <c r="R616" s="162">
        <f>ROUND(J616*H616,3)</f>
        <v>0</v>
      </c>
      <c r="T616" s="163">
        <f>S616*H616</f>
        <v>0</v>
      </c>
      <c r="U616" s="163">
        <v>0</v>
      </c>
      <c r="V616" s="163">
        <f>U616*H616</f>
        <v>0</v>
      </c>
      <c r="W616" s="163">
        <v>0</v>
      </c>
      <c r="X616" s="164">
        <f>W616*H616</f>
        <v>0</v>
      </c>
      <c r="AR616" s="165" t="s">
        <v>247</v>
      </c>
      <c r="AT616" s="165" t="s">
        <v>466</v>
      </c>
      <c r="AU616" s="165" t="s">
        <v>137</v>
      </c>
      <c r="AY616" s="16" t="s">
        <v>163</v>
      </c>
      <c r="BE616" s="166">
        <f>IF(O616="základná",K616,0)</f>
        <v>0</v>
      </c>
      <c r="BF616" s="166">
        <f>IF(O616="znížená",K616,0)</f>
        <v>0</v>
      </c>
      <c r="BG616" s="166">
        <f>IF(O616="zákl. prenesená",K616,0)</f>
        <v>0</v>
      </c>
      <c r="BH616" s="166">
        <f>IF(O616="zníž. prenesená",K616,0)</f>
        <v>0</v>
      </c>
      <c r="BI616" s="166">
        <f>IF(O616="nulová",K616,0)</f>
        <v>0</v>
      </c>
      <c r="BJ616" s="16" t="s">
        <v>137</v>
      </c>
      <c r="BK616" s="167">
        <f>ROUND(P616*H616,3)</f>
        <v>0</v>
      </c>
      <c r="BL616" s="16" t="s">
        <v>206</v>
      </c>
      <c r="BM616" s="165" t="s">
        <v>979</v>
      </c>
    </row>
    <row r="617" spans="2:65" s="12" customFormat="1" ht="10.199999999999999">
      <c r="B617" s="168"/>
      <c r="D617" s="169" t="s">
        <v>170</v>
      </c>
      <c r="E617" s="170" t="s">
        <v>1</v>
      </c>
      <c r="F617" s="171" t="s">
        <v>980</v>
      </c>
      <c r="H617" s="172">
        <v>363.803</v>
      </c>
      <c r="I617" s="173"/>
      <c r="J617" s="173"/>
      <c r="M617" s="168"/>
      <c r="N617" s="174"/>
      <c r="X617" s="175"/>
      <c r="AT617" s="170" t="s">
        <v>170</v>
      </c>
      <c r="AU617" s="170" t="s">
        <v>137</v>
      </c>
      <c r="AV617" s="12" t="s">
        <v>137</v>
      </c>
      <c r="AW617" s="12" t="s">
        <v>5</v>
      </c>
      <c r="AX617" s="12" t="s">
        <v>77</v>
      </c>
      <c r="AY617" s="170" t="s">
        <v>163</v>
      </c>
    </row>
    <row r="618" spans="2:65" s="13" customFormat="1" ht="10.199999999999999">
      <c r="B618" s="176"/>
      <c r="D618" s="169" t="s">
        <v>170</v>
      </c>
      <c r="E618" s="177" t="s">
        <v>1</v>
      </c>
      <c r="F618" s="178" t="s">
        <v>173</v>
      </c>
      <c r="H618" s="179">
        <v>363.803</v>
      </c>
      <c r="I618" s="180"/>
      <c r="J618" s="180"/>
      <c r="M618" s="176"/>
      <c r="N618" s="181"/>
      <c r="X618" s="182"/>
      <c r="AT618" s="177" t="s">
        <v>170</v>
      </c>
      <c r="AU618" s="177" t="s">
        <v>137</v>
      </c>
      <c r="AV618" s="13" t="s">
        <v>169</v>
      </c>
      <c r="AW618" s="13" t="s">
        <v>5</v>
      </c>
      <c r="AX618" s="13" t="s">
        <v>85</v>
      </c>
      <c r="AY618" s="177" t="s">
        <v>163</v>
      </c>
    </row>
    <row r="619" spans="2:65" s="1" customFormat="1" ht="24.15" customHeight="1">
      <c r="B619" s="31"/>
      <c r="C619" s="154" t="s">
        <v>592</v>
      </c>
      <c r="D619" s="154" t="s">
        <v>165</v>
      </c>
      <c r="E619" s="155" t="s">
        <v>981</v>
      </c>
      <c r="F619" s="156" t="s">
        <v>982</v>
      </c>
      <c r="G619" s="157" t="s">
        <v>195</v>
      </c>
      <c r="H619" s="158">
        <v>52.531999999999996</v>
      </c>
      <c r="I619" s="159"/>
      <c r="J619" s="159"/>
      <c r="K619" s="158">
        <f>ROUND(P619*H619,3)</f>
        <v>0</v>
      </c>
      <c r="L619" s="160"/>
      <c r="M619" s="31"/>
      <c r="N619" s="161" t="s">
        <v>1</v>
      </c>
      <c r="O619" s="121" t="s">
        <v>41</v>
      </c>
      <c r="P619" s="162">
        <f>I619+J619</f>
        <v>0</v>
      </c>
      <c r="Q619" s="162">
        <f>ROUND(I619*H619,3)</f>
        <v>0</v>
      </c>
      <c r="R619" s="162">
        <f>ROUND(J619*H619,3)</f>
        <v>0</v>
      </c>
      <c r="T619" s="163">
        <f>S619*H619</f>
        <v>0</v>
      </c>
      <c r="U619" s="163">
        <v>0</v>
      </c>
      <c r="V619" s="163">
        <f>U619*H619</f>
        <v>0</v>
      </c>
      <c r="W619" s="163">
        <v>0</v>
      </c>
      <c r="X619" s="164">
        <f>W619*H619</f>
        <v>0</v>
      </c>
      <c r="AR619" s="165" t="s">
        <v>206</v>
      </c>
      <c r="AT619" s="165" t="s">
        <v>165</v>
      </c>
      <c r="AU619" s="165" t="s">
        <v>137</v>
      </c>
      <c r="AY619" s="16" t="s">
        <v>163</v>
      </c>
      <c r="BE619" s="166">
        <f>IF(O619="základná",K619,0)</f>
        <v>0</v>
      </c>
      <c r="BF619" s="166">
        <f>IF(O619="znížená",K619,0)</f>
        <v>0</v>
      </c>
      <c r="BG619" s="166">
        <f>IF(O619="zákl. prenesená",K619,0)</f>
        <v>0</v>
      </c>
      <c r="BH619" s="166">
        <f>IF(O619="zníž. prenesená",K619,0)</f>
        <v>0</v>
      </c>
      <c r="BI619" s="166">
        <f>IF(O619="nulová",K619,0)</f>
        <v>0</v>
      </c>
      <c r="BJ619" s="16" t="s">
        <v>137</v>
      </c>
      <c r="BK619" s="167">
        <f>ROUND(P619*H619,3)</f>
        <v>0</v>
      </c>
      <c r="BL619" s="16" t="s">
        <v>206</v>
      </c>
      <c r="BM619" s="165" t="s">
        <v>983</v>
      </c>
    </row>
    <row r="620" spans="2:65" s="11" customFormat="1" ht="22.8" customHeight="1">
      <c r="B620" s="141"/>
      <c r="D620" s="142" t="s">
        <v>76</v>
      </c>
      <c r="E620" s="152" t="s">
        <v>984</v>
      </c>
      <c r="F620" s="152" t="s">
        <v>985</v>
      </c>
      <c r="I620" s="144"/>
      <c r="J620" s="144"/>
      <c r="K620" s="153">
        <f>BK620</f>
        <v>0</v>
      </c>
      <c r="M620" s="141"/>
      <c r="N620" s="146"/>
      <c r="Q620" s="147">
        <f>SUM(Q621:Q640)</f>
        <v>0</v>
      </c>
      <c r="R620" s="147">
        <f>SUM(R621:R640)</f>
        <v>0</v>
      </c>
      <c r="T620" s="148">
        <f>SUM(T621:T640)</f>
        <v>0</v>
      </c>
      <c r="V620" s="148">
        <f>SUM(V621:V640)</f>
        <v>0</v>
      </c>
      <c r="X620" s="149">
        <f>SUM(X621:X640)</f>
        <v>1.8877499999999998</v>
      </c>
      <c r="AR620" s="142" t="s">
        <v>137</v>
      </c>
      <c r="AT620" s="150" t="s">
        <v>76</v>
      </c>
      <c r="AU620" s="150" t="s">
        <v>85</v>
      </c>
      <c r="AY620" s="142" t="s">
        <v>163</v>
      </c>
      <c r="BK620" s="151">
        <f>SUM(BK621:BK640)</f>
        <v>0</v>
      </c>
    </row>
    <row r="621" spans="2:65" s="1" customFormat="1" ht="24.15" customHeight="1">
      <c r="B621" s="31"/>
      <c r="C621" s="154" t="s">
        <v>986</v>
      </c>
      <c r="D621" s="154" t="s">
        <v>165</v>
      </c>
      <c r="E621" s="155" t="s">
        <v>987</v>
      </c>
      <c r="F621" s="156" t="s">
        <v>988</v>
      </c>
      <c r="G621" s="157" t="s">
        <v>520</v>
      </c>
      <c r="H621" s="158">
        <v>15.14</v>
      </c>
      <c r="I621" s="159"/>
      <c r="J621" s="159"/>
      <c r="K621" s="158">
        <f>ROUND(P621*H621,3)</f>
        <v>0</v>
      </c>
      <c r="L621" s="160"/>
      <c r="M621" s="31"/>
      <c r="N621" s="161" t="s">
        <v>1</v>
      </c>
      <c r="O621" s="121" t="s">
        <v>41</v>
      </c>
      <c r="P621" s="162">
        <f>I621+J621</f>
        <v>0</v>
      </c>
      <c r="Q621" s="162">
        <f>ROUND(I621*H621,3)</f>
        <v>0</v>
      </c>
      <c r="R621" s="162">
        <f>ROUND(J621*H621,3)</f>
        <v>0</v>
      </c>
      <c r="T621" s="163">
        <f>S621*H621</f>
        <v>0</v>
      </c>
      <c r="U621" s="163">
        <v>0</v>
      </c>
      <c r="V621" s="163">
        <f>U621*H621</f>
        <v>0</v>
      </c>
      <c r="W621" s="163">
        <v>0</v>
      </c>
      <c r="X621" s="164">
        <f>W621*H621</f>
        <v>0</v>
      </c>
      <c r="AR621" s="165" t="s">
        <v>206</v>
      </c>
      <c r="AT621" s="165" t="s">
        <v>165</v>
      </c>
      <c r="AU621" s="165" t="s">
        <v>137</v>
      </c>
      <c r="AY621" s="16" t="s">
        <v>163</v>
      </c>
      <c r="BE621" s="166">
        <f>IF(O621="základná",K621,0)</f>
        <v>0</v>
      </c>
      <c r="BF621" s="166">
        <f>IF(O621="znížená",K621,0)</f>
        <v>0</v>
      </c>
      <c r="BG621" s="166">
        <f>IF(O621="zákl. prenesená",K621,0)</f>
        <v>0</v>
      </c>
      <c r="BH621" s="166">
        <f>IF(O621="zníž. prenesená",K621,0)</f>
        <v>0</v>
      </c>
      <c r="BI621" s="166">
        <f>IF(O621="nulová",K621,0)</f>
        <v>0</v>
      </c>
      <c r="BJ621" s="16" t="s">
        <v>137</v>
      </c>
      <c r="BK621" s="167">
        <f>ROUND(P621*H621,3)</f>
        <v>0</v>
      </c>
      <c r="BL621" s="16" t="s">
        <v>206</v>
      </c>
      <c r="BM621" s="165" t="s">
        <v>989</v>
      </c>
    </row>
    <row r="622" spans="2:65" s="12" customFormat="1" ht="10.199999999999999">
      <c r="B622" s="168"/>
      <c r="D622" s="169" t="s">
        <v>170</v>
      </c>
      <c r="E622" s="170" t="s">
        <v>1</v>
      </c>
      <c r="F622" s="171" t="s">
        <v>990</v>
      </c>
      <c r="H622" s="172">
        <v>15.14</v>
      </c>
      <c r="I622" s="173"/>
      <c r="J622" s="173"/>
      <c r="M622" s="168"/>
      <c r="N622" s="174"/>
      <c r="X622" s="175"/>
      <c r="AT622" s="170" t="s">
        <v>170</v>
      </c>
      <c r="AU622" s="170" t="s">
        <v>137</v>
      </c>
      <c r="AV622" s="12" t="s">
        <v>137</v>
      </c>
      <c r="AW622" s="12" t="s">
        <v>5</v>
      </c>
      <c r="AX622" s="12" t="s">
        <v>77</v>
      </c>
      <c r="AY622" s="170" t="s">
        <v>163</v>
      </c>
    </row>
    <row r="623" spans="2:65" s="13" customFormat="1" ht="10.199999999999999">
      <c r="B623" s="176"/>
      <c r="D623" s="169" t="s">
        <v>170</v>
      </c>
      <c r="E623" s="177" t="s">
        <v>1</v>
      </c>
      <c r="F623" s="178" t="s">
        <v>173</v>
      </c>
      <c r="H623" s="179">
        <v>15.14</v>
      </c>
      <c r="I623" s="180"/>
      <c r="J623" s="180"/>
      <c r="M623" s="176"/>
      <c r="N623" s="181"/>
      <c r="X623" s="182"/>
      <c r="AT623" s="177" t="s">
        <v>170</v>
      </c>
      <c r="AU623" s="177" t="s">
        <v>137</v>
      </c>
      <c r="AV623" s="13" t="s">
        <v>169</v>
      </c>
      <c r="AW623" s="13" t="s">
        <v>5</v>
      </c>
      <c r="AX623" s="13" t="s">
        <v>85</v>
      </c>
      <c r="AY623" s="177" t="s">
        <v>163</v>
      </c>
    </row>
    <row r="624" spans="2:65" s="1" customFormat="1" ht="16.5" customHeight="1">
      <c r="B624" s="31"/>
      <c r="C624" s="189" t="s">
        <v>596</v>
      </c>
      <c r="D624" s="189" t="s">
        <v>466</v>
      </c>
      <c r="E624" s="190" t="s">
        <v>991</v>
      </c>
      <c r="F624" s="191" t="s">
        <v>992</v>
      </c>
      <c r="G624" s="192" t="s">
        <v>520</v>
      </c>
      <c r="H624" s="193">
        <v>15.291</v>
      </c>
      <c r="I624" s="194"/>
      <c r="J624" s="195"/>
      <c r="K624" s="193">
        <f>ROUND(P624*H624,3)</f>
        <v>0</v>
      </c>
      <c r="L624" s="195"/>
      <c r="M624" s="196"/>
      <c r="N624" s="197" t="s">
        <v>1</v>
      </c>
      <c r="O624" s="121" t="s">
        <v>41</v>
      </c>
      <c r="P624" s="162">
        <f>I624+J624</f>
        <v>0</v>
      </c>
      <c r="Q624" s="162">
        <f>ROUND(I624*H624,3)</f>
        <v>0</v>
      </c>
      <c r="R624" s="162">
        <f>ROUND(J624*H624,3)</f>
        <v>0</v>
      </c>
      <c r="T624" s="163">
        <f>S624*H624</f>
        <v>0</v>
      </c>
      <c r="U624" s="163">
        <v>0</v>
      </c>
      <c r="V624" s="163">
        <f>U624*H624</f>
        <v>0</v>
      </c>
      <c r="W624" s="163">
        <v>0</v>
      </c>
      <c r="X624" s="164">
        <f>W624*H624</f>
        <v>0</v>
      </c>
      <c r="AR624" s="165" t="s">
        <v>247</v>
      </c>
      <c r="AT624" s="165" t="s">
        <v>466</v>
      </c>
      <c r="AU624" s="165" t="s">
        <v>137</v>
      </c>
      <c r="AY624" s="16" t="s">
        <v>163</v>
      </c>
      <c r="BE624" s="166">
        <f>IF(O624="základná",K624,0)</f>
        <v>0</v>
      </c>
      <c r="BF624" s="166">
        <f>IF(O624="znížená",K624,0)</f>
        <v>0</v>
      </c>
      <c r="BG624" s="166">
        <f>IF(O624="zákl. prenesená",K624,0)</f>
        <v>0</v>
      </c>
      <c r="BH624" s="166">
        <f>IF(O624="zníž. prenesená",K624,0)</f>
        <v>0</v>
      </c>
      <c r="BI624" s="166">
        <f>IF(O624="nulová",K624,0)</f>
        <v>0</v>
      </c>
      <c r="BJ624" s="16" t="s">
        <v>137</v>
      </c>
      <c r="BK624" s="167">
        <f>ROUND(P624*H624,3)</f>
        <v>0</v>
      </c>
      <c r="BL624" s="16" t="s">
        <v>206</v>
      </c>
      <c r="BM624" s="165" t="s">
        <v>993</v>
      </c>
    </row>
    <row r="625" spans="2:65" s="12" customFormat="1" ht="10.199999999999999">
      <c r="B625" s="168"/>
      <c r="D625" s="169" t="s">
        <v>170</v>
      </c>
      <c r="E625" s="170" t="s">
        <v>1</v>
      </c>
      <c r="F625" s="171" t="s">
        <v>994</v>
      </c>
      <c r="H625" s="172">
        <v>15.291</v>
      </c>
      <c r="I625" s="173"/>
      <c r="J625" s="173"/>
      <c r="M625" s="168"/>
      <c r="N625" s="174"/>
      <c r="X625" s="175"/>
      <c r="AT625" s="170" t="s">
        <v>170</v>
      </c>
      <c r="AU625" s="170" t="s">
        <v>137</v>
      </c>
      <c r="AV625" s="12" t="s">
        <v>137</v>
      </c>
      <c r="AW625" s="12" t="s">
        <v>5</v>
      </c>
      <c r="AX625" s="12" t="s">
        <v>77</v>
      </c>
      <c r="AY625" s="170" t="s">
        <v>163</v>
      </c>
    </row>
    <row r="626" spans="2:65" s="13" customFormat="1" ht="10.199999999999999">
      <c r="B626" s="176"/>
      <c r="D626" s="169" t="s">
        <v>170</v>
      </c>
      <c r="E626" s="177" t="s">
        <v>1</v>
      </c>
      <c r="F626" s="178" t="s">
        <v>173</v>
      </c>
      <c r="H626" s="179">
        <v>15.291</v>
      </c>
      <c r="I626" s="180"/>
      <c r="J626" s="180"/>
      <c r="M626" s="176"/>
      <c r="N626" s="181"/>
      <c r="X626" s="182"/>
      <c r="AT626" s="177" t="s">
        <v>170</v>
      </c>
      <c r="AU626" s="177" t="s">
        <v>137</v>
      </c>
      <c r="AV626" s="13" t="s">
        <v>169</v>
      </c>
      <c r="AW626" s="13" t="s">
        <v>5</v>
      </c>
      <c r="AX626" s="13" t="s">
        <v>85</v>
      </c>
      <c r="AY626" s="177" t="s">
        <v>163</v>
      </c>
    </row>
    <row r="627" spans="2:65" s="1" customFormat="1" ht="21.75" customHeight="1">
      <c r="B627" s="31"/>
      <c r="C627" s="189" t="s">
        <v>995</v>
      </c>
      <c r="D627" s="189" t="s">
        <v>466</v>
      </c>
      <c r="E627" s="190" t="s">
        <v>996</v>
      </c>
      <c r="F627" s="191" t="s">
        <v>997</v>
      </c>
      <c r="G627" s="192" t="s">
        <v>234</v>
      </c>
      <c r="H627" s="193">
        <v>8.08</v>
      </c>
      <c r="I627" s="194"/>
      <c r="J627" s="195"/>
      <c r="K627" s="193">
        <f>ROUND(P627*H627,3)</f>
        <v>0</v>
      </c>
      <c r="L627" s="195"/>
      <c r="M627" s="196"/>
      <c r="N627" s="197" t="s">
        <v>1</v>
      </c>
      <c r="O627" s="121" t="s">
        <v>41</v>
      </c>
      <c r="P627" s="162">
        <f>I627+J627</f>
        <v>0</v>
      </c>
      <c r="Q627" s="162">
        <f>ROUND(I627*H627,3)</f>
        <v>0</v>
      </c>
      <c r="R627" s="162">
        <f>ROUND(J627*H627,3)</f>
        <v>0</v>
      </c>
      <c r="T627" s="163">
        <f>S627*H627</f>
        <v>0</v>
      </c>
      <c r="U627" s="163">
        <v>0</v>
      </c>
      <c r="V627" s="163">
        <f>U627*H627</f>
        <v>0</v>
      </c>
      <c r="W627" s="163">
        <v>0</v>
      </c>
      <c r="X627" s="164">
        <f>W627*H627</f>
        <v>0</v>
      </c>
      <c r="AR627" s="165" t="s">
        <v>247</v>
      </c>
      <c r="AT627" s="165" t="s">
        <v>466</v>
      </c>
      <c r="AU627" s="165" t="s">
        <v>137</v>
      </c>
      <c r="AY627" s="16" t="s">
        <v>163</v>
      </c>
      <c r="BE627" s="166">
        <f>IF(O627="základná",K627,0)</f>
        <v>0</v>
      </c>
      <c r="BF627" s="166">
        <f>IF(O627="znížená",K627,0)</f>
        <v>0</v>
      </c>
      <c r="BG627" s="166">
        <f>IF(O627="zákl. prenesená",K627,0)</f>
        <v>0</v>
      </c>
      <c r="BH627" s="166">
        <f>IF(O627="zníž. prenesená",K627,0)</f>
        <v>0</v>
      </c>
      <c r="BI627" s="166">
        <f>IF(O627="nulová",K627,0)</f>
        <v>0</v>
      </c>
      <c r="BJ627" s="16" t="s">
        <v>137</v>
      </c>
      <c r="BK627" s="167">
        <f>ROUND(P627*H627,3)</f>
        <v>0</v>
      </c>
      <c r="BL627" s="16" t="s">
        <v>206</v>
      </c>
      <c r="BM627" s="165" t="s">
        <v>998</v>
      </c>
    </row>
    <row r="628" spans="2:65" s="1" customFormat="1" ht="37.799999999999997" customHeight="1">
      <c r="B628" s="31"/>
      <c r="C628" s="154" t="s">
        <v>699</v>
      </c>
      <c r="D628" s="154" t="s">
        <v>165</v>
      </c>
      <c r="E628" s="155" t="s">
        <v>999</v>
      </c>
      <c r="F628" s="156" t="s">
        <v>1000</v>
      </c>
      <c r="G628" s="157" t="s">
        <v>213</v>
      </c>
      <c r="H628" s="158">
        <v>125.85</v>
      </c>
      <c r="I628" s="159"/>
      <c r="J628" s="159"/>
      <c r="K628" s="158">
        <f>ROUND(P628*H628,3)</f>
        <v>0</v>
      </c>
      <c r="L628" s="160"/>
      <c r="M628" s="31"/>
      <c r="N628" s="161" t="s">
        <v>1</v>
      </c>
      <c r="O628" s="121" t="s">
        <v>41</v>
      </c>
      <c r="P628" s="162">
        <f>I628+J628</f>
        <v>0</v>
      </c>
      <c r="Q628" s="162">
        <f>ROUND(I628*H628,3)</f>
        <v>0</v>
      </c>
      <c r="R628" s="162">
        <f>ROUND(J628*H628,3)</f>
        <v>0</v>
      </c>
      <c r="T628" s="163">
        <f>S628*H628</f>
        <v>0</v>
      </c>
      <c r="U628" s="163">
        <v>0</v>
      </c>
      <c r="V628" s="163">
        <f>U628*H628</f>
        <v>0</v>
      </c>
      <c r="W628" s="163">
        <v>1.4999999999999999E-2</v>
      </c>
      <c r="X628" s="164">
        <f>W628*H628</f>
        <v>1.8877499999999998</v>
      </c>
      <c r="AR628" s="165" t="s">
        <v>206</v>
      </c>
      <c r="AT628" s="165" t="s">
        <v>165</v>
      </c>
      <c r="AU628" s="165" t="s">
        <v>137</v>
      </c>
      <c r="AY628" s="16" t="s">
        <v>163</v>
      </c>
      <c r="BE628" s="166">
        <f>IF(O628="základná",K628,0)</f>
        <v>0</v>
      </c>
      <c r="BF628" s="166">
        <f>IF(O628="znížená",K628,0)</f>
        <v>0</v>
      </c>
      <c r="BG628" s="166">
        <f>IF(O628="zákl. prenesená",K628,0)</f>
        <v>0</v>
      </c>
      <c r="BH628" s="166">
        <f>IF(O628="zníž. prenesená",K628,0)</f>
        <v>0</v>
      </c>
      <c r="BI628" s="166">
        <f>IF(O628="nulová",K628,0)</f>
        <v>0</v>
      </c>
      <c r="BJ628" s="16" t="s">
        <v>137</v>
      </c>
      <c r="BK628" s="167">
        <f>ROUND(P628*H628,3)</f>
        <v>0</v>
      </c>
      <c r="BL628" s="16" t="s">
        <v>206</v>
      </c>
      <c r="BM628" s="165" t="s">
        <v>1001</v>
      </c>
    </row>
    <row r="629" spans="2:65" s="12" customFormat="1" ht="10.199999999999999">
      <c r="B629" s="168"/>
      <c r="D629" s="169" t="s">
        <v>170</v>
      </c>
      <c r="E629" s="170" t="s">
        <v>1</v>
      </c>
      <c r="F629" s="171" t="s">
        <v>1002</v>
      </c>
      <c r="H629" s="172">
        <v>125.85</v>
      </c>
      <c r="I629" s="173"/>
      <c r="J629" s="173"/>
      <c r="M629" s="168"/>
      <c r="N629" s="174"/>
      <c r="X629" s="175"/>
      <c r="AT629" s="170" t="s">
        <v>170</v>
      </c>
      <c r="AU629" s="170" t="s">
        <v>137</v>
      </c>
      <c r="AV629" s="12" t="s">
        <v>137</v>
      </c>
      <c r="AW629" s="12" t="s">
        <v>5</v>
      </c>
      <c r="AX629" s="12" t="s">
        <v>85</v>
      </c>
      <c r="AY629" s="170" t="s">
        <v>163</v>
      </c>
    </row>
    <row r="630" spans="2:65" s="1" customFormat="1" ht="24.15" customHeight="1">
      <c r="B630" s="31"/>
      <c r="C630" s="154" t="s">
        <v>599</v>
      </c>
      <c r="D630" s="154" t="s">
        <v>165</v>
      </c>
      <c r="E630" s="155" t="s">
        <v>1003</v>
      </c>
      <c r="F630" s="156" t="s">
        <v>1004</v>
      </c>
      <c r="G630" s="157" t="s">
        <v>213</v>
      </c>
      <c r="H630" s="158">
        <v>13.89</v>
      </c>
      <c r="I630" s="159"/>
      <c r="J630" s="159"/>
      <c r="K630" s="158">
        <f>ROUND(P630*H630,3)</f>
        <v>0</v>
      </c>
      <c r="L630" s="160"/>
      <c r="M630" s="31"/>
      <c r="N630" s="161" t="s">
        <v>1</v>
      </c>
      <c r="O630" s="121" t="s">
        <v>41</v>
      </c>
      <c r="P630" s="162">
        <f>I630+J630</f>
        <v>0</v>
      </c>
      <c r="Q630" s="162">
        <f>ROUND(I630*H630,3)</f>
        <v>0</v>
      </c>
      <c r="R630" s="162">
        <f>ROUND(J630*H630,3)</f>
        <v>0</v>
      </c>
      <c r="T630" s="163">
        <f>S630*H630</f>
        <v>0</v>
      </c>
      <c r="U630" s="163">
        <v>0</v>
      </c>
      <c r="V630" s="163">
        <f>U630*H630</f>
        <v>0</v>
      </c>
      <c r="W630" s="163">
        <v>0</v>
      </c>
      <c r="X630" s="164">
        <f>W630*H630</f>
        <v>0</v>
      </c>
      <c r="AR630" s="165" t="s">
        <v>206</v>
      </c>
      <c r="AT630" s="165" t="s">
        <v>165</v>
      </c>
      <c r="AU630" s="165" t="s">
        <v>137</v>
      </c>
      <c r="AY630" s="16" t="s">
        <v>163</v>
      </c>
      <c r="BE630" s="166">
        <f>IF(O630="základná",K630,0)</f>
        <v>0</v>
      </c>
      <c r="BF630" s="166">
        <f>IF(O630="znížená",K630,0)</f>
        <v>0</v>
      </c>
      <c r="BG630" s="166">
        <f>IF(O630="zákl. prenesená",K630,0)</f>
        <v>0</v>
      </c>
      <c r="BH630" s="166">
        <f>IF(O630="zníž. prenesená",K630,0)</f>
        <v>0</v>
      </c>
      <c r="BI630" s="166">
        <f>IF(O630="nulová",K630,0)</f>
        <v>0</v>
      </c>
      <c r="BJ630" s="16" t="s">
        <v>137</v>
      </c>
      <c r="BK630" s="167">
        <f>ROUND(P630*H630,3)</f>
        <v>0</v>
      </c>
      <c r="BL630" s="16" t="s">
        <v>206</v>
      </c>
      <c r="BM630" s="165" t="s">
        <v>1005</v>
      </c>
    </row>
    <row r="631" spans="2:65" s="12" customFormat="1" ht="10.199999999999999">
      <c r="B631" s="168"/>
      <c r="D631" s="169" t="s">
        <v>170</v>
      </c>
      <c r="E631" s="170" t="s">
        <v>1</v>
      </c>
      <c r="F631" s="171" t="s">
        <v>1006</v>
      </c>
      <c r="H631" s="172">
        <v>13.89</v>
      </c>
      <c r="I631" s="173"/>
      <c r="J631" s="173"/>
      <c r="M631" s="168"/>
      <c r="N631" s="174"/>
      <c r="X631" s="175"/>
      <c r="AT631" s="170" t="s">
        <v>170</v>
      </c>
      <c r="AU631" s="170" t="s">
        <v>137</v>
      </c>
      <c r="AV631" s="12" t="s">
        <v>137</v>
      </c>
      <c r="AW631" s="12" t="s">
        <v>5</v>
      </c>
      <c r="AX631" s="12" t="s">
        <v>77</v>
      </c>
      <c r="AY631" s="170" t="s">
        <v>163</v>
      </c>
    </row>
    <row r="632" spans="2:65" s="13" customFormat="1" ht="10.199999999999999">
      <c r="B632" s="176"/>
      <c r="D632" s="169" t="s">
        <v>170</v>
      </c>
      <c r="E632" s="177" t="s">
        <v>1</v>
      </c>
      <c r="F632" s="178" t="s">
        <v>173</v>
      </c>
      <c r="H632" s="179">
        <v>13.89</v>
      </c>
      <c r="I632" s="180"/>
      <c r="J632" s="180"/>
      <c r="M632" s="176"/>
      <c r="N632" s="181"/>
      <c r="X632" s="182"/>
      <c r="AT632" s="177" t="s">
        <v>170</v>
      </c>
      <c r="AU632" s="177" t="s">
        <v>137</v>
      </c>
      <c r="AV632" s="13" t="s">
        <v>169</v>
      </c>
      <c r="AW632" s="13" t="s">
        <v>5</v>
      </c>
      <c r="AX632" s="13" t="s">
        <v>85</v>
      </c>
      <c r="AY632" s="177" t="s">
        <v>163</v>
      </c>
    </row>
    <row r="633" spans="2:65" s="1" customFormat="1" ht="16.5" customHeight="1">
      <c r="B633" s="31"/>
      <c r="C633" s="189" t="s">
        <v>1007</v>
      </c>
      <c r="D633" s="189" t="s">
        <v>466</v>
      </c>
      <c r="E633" s="190" t="s">
        <v>1008</v>
      </c>
      <c r="F633" s="191" t="s">
        <v>1009</v>
      </c>
      <c r="G633" s="192" t="s">
        <v>213</v>
      </c>
      <c r="H633" s="193">
        <v>14.167999999999999</v>
      </c>
      <c r="I633" s="194"/>
      <c r="J633" s="195"/>
      <c r="K633" s="193">
        <f>ROUND(P633*H633,3)</f>
        <v>0</v>
      </c>
      <c r="L633" s="195"/>
      <c r="M633" s="196"/>
      <c r="N633" s="197" t="s">
        <v>1</v>
      </c>
      <c r="O633" s="121" t="s">
        <v>41</v>
      </c>
      <c r="P633" s="162">
        <f>I633+J633</f>
        <v>0</v>
      </c>
      <c r="Q633" s="162">
        <f>ROUND(I633*H633,3)</f>
        <v>0</v>
      </c>
      <c r="R633" s="162">
        <f>ROUND(J633*H633,3)</f>
        <v>0</v>
      </c>
      <c r="T633" s="163">
        <f>S633*H633</f>
        <v>0</v>
      </c>
      <c r="U633" s="163">
        <v>0</v>
      </c>
      <c r="V633" s="163">
        <f>U633*H633</f>
        <v>0</v>
      </c>
      <c r="W633" s="163">
        <v>0</v>
      </c>
      <c r="X633" s="164">
        <f>W633*H633</f>
        <v>0</v>
      </c>
      <c r="AR633" s="165" t="s">
        <v>247</v>
      </c>
      <c r="AT633" s="165" t="s">
        <v>466</v>
      </c>
      <c r="AU633" s="165" t="s">
        <v>137</v>
      </c>
      <c r="AY633" s="16" t="s">
        <v>163</v>
      </c>
      <c r="BE633" s="166">
        <f>IF(O633="základná",K633,0)</f>
        <v>0</v>
      </c>
      <c r="BF633" s="166">
        <f>IF(O633="znížená",K633,0)</f>
        <v>0</v>
      </c>
      <c r="BG633" s="166">
        <f>IF(O633="zákl. prenesená",K633,0)</f>
        <v>0</v>
      </c>
      <c r="BH633" s="166">
        <f>IF(O633="zníž. prenesená",K633,0)</f>
        <v>0</v>
      </c>
      <c r="BI633" s="166">
        <f>IF(O633="nulová",K633,0)</f>
        <v>0</v>
      </c>
      <c r="BJ633" s="16" t="s">
        <v>137</v>
      </c>
      <c r="BK633" s="167">
        <f>ROUND(P633*H633,3)</f>
        <v>0</v>
      </c>
      <c r="BL633" s="16" t="s">
        <v>206</v>
      </c>
      <c r="BM633" s="165" t="s">
        <v>1010</v>
      </c>
    </row>
    <row r="634" spans="2:65" s="12" customFormat="1" ht="10.199999999999999">
      <c r="B634" s="168"/>
      <c r="D634" s="169" t="s">
        <v>170</v>
      </c>
      <c r="E634" s="170" t="s">
        <v>1</v>
      </c>
      <c r="F634" s="171" t="s">
        <v>1011</v>
      </c>
      <c r="H634" s="172">
        <v>14.167999999999999</v>
      </c>
      <c r="I634" s="173"/>
      <c r="J634" s="173"/>
      <c r="M634" s="168"/>
      <c r="N634" s="174"/>
      <c r="X634" s="175"/>
      <c r="AT634" s="170" t="s">
        <v>170</v>
      </c>
      <c r="AU634" s="170" t="s">
        <v>137</v>
      </c>
      <c r="AV634" s="12" t="s">
        <v>137</v>
      </c>
      <c r="AW634" s="12" t="s">
        <v>5</v>
      </c>
      <c r="AX634" s="12" t="s">
        <v>77</v>
      </c>
      <c r="AY634" s="170" t="s">
        <v>163</v>
      </c>
    </row>
    <row r="635" spans="2:65" s="13" customFormat="1" ht="10.199999999999999">
      <c r="B635" s="176"/>
      <c r="D635" s="169" t="s">
        <v>170</v>
      </c>
      <c r="E635" s="177" t="s">
        <v>1</v>
      </c>
      <c r="F635" s="178" t="s">
        <v>173</v>
      </c>
      <c r="H635" s="179">
        <v>14.167999999999999</v>
      </c>
      <c r="I635" s="180"/>
      <c r="J635" s="180"/>
      <c r="M635" s="176"/>
      <c r="N635" s="181"/>
      <c r="X635" s="182"/>
      <c r="AT635" s="177" t="s">
        <v>170</v>
      </c>
      <c r="AU635" s="177" t="s">
        <v>137</v>
      </c>
      <c r="AV635" s="13" t="s">
        <v>169</v>
      </c>
      <c r="AW635" s="13" t="s">
        <v>5</v>
      </c>
      <c r="AX635" s="13" t="s">
        <v>85</v>
      </c>
      <c r="AY635" s="177" t="s">
        <v>163</v>
      </c>
    </row>
    <row r="636" spans="2:65" s="1" customFormat="1" ht="24.15" customHeight="1">
      <c r="B636" s="31"/>
      <c r="C636" s="154" t="s">
        <v>604</v>
      </c>
      <c r="D636" s="154" t="s">
        <v>165</v>
      </c>
      <c r="E636" s="155" t="s">
        <v>1012</v>
      </c>
      <c r="F636" s="156" t="s">
        <v>1013</v>
      </c>
      <c r="G636" s="157" t="s">
        <v>213</v>
      </c>
      <c r="H636" s="158">
        <v>13.89</v>
      </c>
      <c r="I636" s="159"/>
      <c r="J636" s="159"/>
      <c r="K636" s="158">
        <f>ROUND(P636*H636,3)</f>
        <v>0</v>
      </c>
      <c r="L636" s="160"/>
      <c r="M636" s="31"/>
      <c r="N636" s="161" t="s">
        <v>1</v>
      </c>
      <c r="O636" s="121" t="s">
        <v>41</v>
      </c>
      <c r="P636" s="162">
        <f>I636+J636</f>
        <v>0</v>
      </c>
      <c r="Q636" s="162">
        <f>ROUND(I636*H636,3)</f>
        <v>0</v>
      </c>
      <c r="R636" s="162">
        <f>ROUND(J636*H636,3)</f>
        <v>0</v>
      </c>
      <c r="T636" s="163">
        <f>S636*H636</f>
        <v>0</v>
      </c>
      <c r="U636" s="163">
        <v>0</v>
      </c>
      <c r="V636" s="163">
        <f>U636*H636</f>
        <v>0</v>
      </c>
      <c r="W636" s="163">
        <v>0</v>
      </c>
      <c r="X636" s="164">
        <f>W636*H636</f>
        <v>0</v>
      </c>
      <c r="AR636" s="165" t="s">
        <v>206</v>
      </c>
      <c r="AT636" s="165" t="s">
        <v>165</v>
      </c>
      <c r="AU636" s="165" t="s">
        <v>137</v>
      </c>
      <c r="AY636" s="16" t="s">
        <v>163</v>
      </c>
      <c r="BE636" s="166">
        <f>IF(O636="základná",K636,0)</f>
        <v>0</v>
      </c>
      <c r="BF636" s="166">
        <f>IF(O636="znížená",K636,0)</f>
        <v>0</v>
      </c>
      <c r="BG636" s="166">
        <f>IF(O636="zákl. prenesená",K636,0)</f>
        <v>0</v>
      </c>
      <c r="BH636" s="166">
        <f>IF(O636="zníž. prenesená",K636,0)</f>
        <v>0</v>
      </c>
      <c r="BI636" s="166">
        <f>IF(O636="nulová",K636,0)</f>
        <v>0</v>
      </c>
      <c r="BJ636" s="16" t="s">
        <v>137</v>
      </c>
      <c r="BK636" s="167">
        <f>ROUND(P636*H636,3)</f>
        <v>0</v>
      </c>
      <c r="BL636" s="16" t="s">
        <v>206</v>
      </c>
      <c r="BM636" s="165" t="s">
        <v>1014</v>
      </c>
    </row>
    <row r="637" spans="2:65" s="1" customFormat="1" ht="24.15" customHeight="1">
      <c r="B637" s="31"/>
      <c r="C637" s="189" t="s">
        <v>1015</v>
      </c>
      <c r="D637" s="189" t="s">
        <v>466</v>
      </c>
      <c r="E637" s="190" t="s">
        <v>1016</v>
      </c>
      <c r="F637" s="191" t="s">
        <v>1017</v>
      </c>
      <c r="G637" s="192" t="s">
        <v>213</v>
      </c>
      <c r="H637" s="193">
        <v>14.307</v>
      </c>
      <c r="I637" s="194"/>
      <c r="J637" s="195"/>
      <c r="K637" s="193">
        <f>ROUND(P637*H637,3)</f>
        <v>0</v>
      </c>
      <c r="L637" s="195"/>
      <c r="M637" s="196"/>
      <c r="N637" s="197" t="s">
        <v>1</v>
      </c>
      <c r="O637" s="121" t="s">
        <v>41</v>
      </c>
      <c r="P637" s="162">
        <f>I637+J637</f>
        <v>0</v>
      </c>
      <c r="Q637" s="162">
        <f>ROUND(I637*H637,3)</f>
        <v>0</v>
      </c>
      <c r="R637" s="162">
        <f>ROUND(J637*H637,3)</f>
        <v>0</v>
      </c>
      <c r="T637" s="163">
        <f>S637*H637</f>
        <v>0</v>
      </c>
      <c r="U637" s="163">
        <v>0</v>
      </c>
      <c r="V637" s="163">
        <f>U637*H637</f>
        <v>0</v>
      </c>
      <c r="W637" s="163">
        <v>0</v>
      </c>
      <c r="X637" s="164">
        <f>W637*H637</f>
        <v>0</v>
      </c>
      <c r="AR637" s="165" t="s">
        <v>247</v>
      </c>
      <c r="AT637" s="165" t="s">
        <v>466</v>
      </c>
      <c r="AU637" s="165" t="s">
        <v>137</v>
      </c>
      <c r="AY637" s="16" t="s">
        <v>163</v>
      </c>
      <c r="BE637" s="166">
        <f>IF(O637="základná",K637,0)</f>
        <v>0</v>
      </c>
      <c r="BF637" s="166">
        <f>IF(O637="znížená",K637,0)</f>
        <v>0</v>
      </c>
      <c r="BG637" s="166">
        <f>IF(O637="zákl. prenesená",K637,0)</f>
        <v>0</v>
      </c>
      <c r="BH637" s="166">
        <f>IF(O637="zníž. prenesená",K637,0)</f>
        <v>0</v>
      </c>
      <c r="BI637" s="166">
        <f>IF(O637="nulová",K637,0)</f>
        <v>0</v>
      </c>
      <c r="BJ637" s="16" t="s">
        <v>137</v>
      </c>
      <c r="BK637" s="167">
        <f>ROUND(P637*H637,3)</f>
        <v>0</v>
      </c>
      <c r="BL637" s="16" t="s">
        <v>206</v>
      </c>
      <c r="BM637" s="165" t="s">
        <v>1018</v>
      </c>
    </row>
    <row r="638" spans="2:65" s="12" customFormat="1" ht="10.199999999999999">
      <c r="B638" s="168"/>
      <c r="D638" s="169" t="s">
        <v>170</v>
      </c>
      <c r="E638" s="170" t="s">
        <v>1</v>
      </c>
      <c r="F638" s="171" t="s">
        <v>1019</v>
      </c>
      <c r="H638" s="172">
        <v>14.307</v>
      </c>
      <c r="I638" s="173"/>
      <c r="J638" s="173"/>
      <c r="M638" s="168"/>
      <c r="N638" s="174"/>
      <c r="X638" s="175"/>
      <c r="AT638" s="170" t="s">
        <v>170</v>
      </c>
      <c r="AU638" s="170" t="s">
        <v>137</v>
      </c>
      <c r="AV638" s="12" t="s">
        <v>137</v>
      </c>
      <c r="AW638" s="12" t="s">
        <v>5</v>
      </c>
      <c r="AX638" s="12" t="s">
        <v>77</v>
      </c>
      <c r="AY638" s="170" t="s">
        <v>163</v>
      </c>
    </row>
    <row r="639" spans="2:65" s="13" customFormat="1" ht="10.199999999999999">
      <c r="B639" s="176"/>
      <c r="D639" s="169" t="s">
        <v>170</v>
      </c>
      <c r="E639" s="177" t="s">
        <v>1</v>
      </c>
      <c r="F639" s="178" t="s">
        <v>173</v>
      </c>
      <c r="H639" s="179">
        <v>14.307</v>
      </c>
      <c r="I639" s="180"/>
      <c r="J639" s="180"/>
      <c r="M639" s="176"/>
      <c r="N639" s="181"/>
      <c r="X639" s="182"/>
      <c r="AT639" s="177" t="s">
        <v>170</v>
      </c>
      <c r="AU639" s="177" t="s">
        <v>137</v>
      </c>
      <c r="AV639" s="13" t="s">
        <v>169</v>
      </c>
      <c r="AW639" s="13" t="s">
        <v>5</v>
      </c>
      <c r="AX639" s="13" t="s">
        <v>85</v>
      </c>
      <c r="AY639" s="177" t="s">
        <v>163</v>
      </c>
    </row>
    <row r="640" spans="2:65" s="1" customFormat="1" ht="24.15" customHeight="1">
      <c r="B640" s="31"/>
      <c r="C640" s="154" t="s">
        <v>610</v>
      </c>
      <c r="D640" s="154" t="s">
        <v>165</v>
      </c>
      <c r="E640" s="155" t="s">
        <v>1020</v>
      </c>
      <c r="F640" s="156" t="s">
        <v>1021</v>
      </c>
      <c r="G640" s="157" t="s">
        <v>195</v>
      </c>
      <c r="H640" s="158">
        <v>0.14899999999999999</v>
      </c>
      <c r="I640" s="159"/>
      <c r="J640" s="159"/>
      <c r="K640" s="158">
        <f>ROUND(P640*H640,3)</f>
        <v>0</v>
      </c>
      <c r="L640" s="160"/>
      <c r="M640" s="31"/>
      <c r="N640" s="161" t="s">
        <v>1</v>
      </c>
      <c r="O640" s="121" t="s">
        <v>41</v>
      </c>
      <c r="P640" s="162">
        <f>I640+J640</f>
        <v>0</v>
      </c>
      <c r="Q640" s="162">
        <f>ROUND(I640*H640,3)</f>
        <v>0</v>
      </c>
      <c r="R640" s="162">
        <f>ROUND(J640*H640,3)</f>
        <v>0</v>
      </c>
      <c r="T640" s="163">
        <f>S640*H640</f>
        <v>0</v>
      </c>
      <c r="U640" s="163">
        <v>0</v>
      </c>
      <c r="V640" s="163">
        <f>U640*H640</f>
        <v>0</v>
      </c>
      <c r="W640" s="163">
        <v>0</v>
      </c>
      <c r="X640" s="164">
        <f>W640*H640</f>
        <v>0</v>
      </c>
      <c r="AR640" s="165" t="s">
        <v>206</v>
      </c>
      <c r="AT640" s="165" t="s">
        <v>165</v>
      </c>
      <c r="AU640" s="165" t="s">
        <v>137</v>
      </c>
      <c r="AY640" s="16" t="s">
        <v>163</v>
      </c>
      <c r="BE640" s="166">
        <f>IF(O640="základná",K640,0)</f>
        <v>0</v>
      </c>
      <c r="BF640" s="166">
        <f>IF(O640="znížená",K640,0)</f>
        <v>0</v>
      </c>
      <c r="BG640" s="166">
        <f>IF(O640="zákl. prenesená",K640,0)</f>
        <v>0</v>
      </c>
      <c r="BH640" s="166">
        <f>IF(O640="zníž. prenesená",K640,0)</f>
        <v>0</v>
      </c>
      <c r="BI640" s="166">
        <f>IF(O640="nulová",K640,0)</f>
        <v>0</v>
      </c>
      <c r="BJ640" s="16" t="s">
        <v>137</v>
      </c>
      <c r="BK640" s="167">
        <f>ROUND(P640*H640,3)</f>
        <v>0</v>
      </c>
      <c r="BL640" s="16" t="s">
        <v>206</v>
      </c>
      <c r="BM640" s="165" t="s">
        <v>1022</v>
      </c>
    </row>
    <row r="641" spans="2:65" s="11" customFormat="1" ht="22.8" customHeight="1">
      <c r="B641" s="141"/>
      <c r="D641" s="142" t="s">
        <v>76</v>
      </c>
      <c r="E641" s="152" t="s">
        <v>1023</v>
      </c>
      <c r="F641" s="152" t="s">
        <v>1024</v>
      </c>
      <c r="I641" s="144"/>
      <c r="J641" s="144"/>
      <c r="K641" s="153">
        <f>BK641</f>
        <v>0</v>
      </c>
      <c r="M641" s="141"/>
      <c r="N641" s="146"/>
      <c r="Q641" s="147">
        <f>SUM(Q642:Q662)</f>
        <v>0</v>
      </c>
      <c r="R641" s="147">
        <f>SUM(R642:R662)</f>
        <v>0</v>
      </c>
      <c r="T641" s="148">
        <f>SUM(T642:T662)</f>
        <v>0</v>
      </c>
      <c r="V641" s="148">
        <f>SUM(V642:V662)</f>
        <v>0</v>
      </c>
      <c r="X641" s="149">
        <f>SUM(X642:X662)</f>
        <v>0</v>
      </c>
      <c r="AR641" s="142" t="s">
        <v>137</v>
      </c>
      <c r="AT641" s="150" t="s">
        <v>76</v>
      </c>
      <c r="AU641" s="150" t="s">
        <v>85</v>
      </c>
      <c r="AY641" s="142" t="s">
        <v>163</v>
      </c>
      <c r="BK641" s="151">
        <f>SUM(BK642:BK662)</f>
        <v>0</v>
      </c>
    </row>
    <row r="642" spans="2:65" s="1" customFormat="1" ht="24.15" customHeight="1">
      <c r="B642" s="31"/>
      <c r="C642" s="154" t="s">
        <v>1025</v>
      </c>
      <c r="D642" s="154" t="s">
        <v>165</v>
      </c>
      <c r="E642" s="155" t="s">
        <v>1026</v>
      </c>
      <c r="F642" s="156" t="s">
        <v>1027</v>
      </c>
      <c r="G642" s="157" t="s">
        <v>213</v>
      </c>
      <c r="H642" s="158">
        <v>454.92</v>
      </c>
      <c r="I642" s="159"/>
      <c r="J642" s="159"/>
      <c r="K642" s="158">
        <f>ROUND(P642*H642,3)</f>
        <v>0</v>
      </c>
      <c r="L642" s="160"/>
      <c r="M642" s="31"/>
      <c r="N642" s="161" t="s">
        <v>1</v>
      </c>
      <c r="O642" s="121" t="s">
        <v>41</v>
      </c>
      <c r="P642" s="162">
        <f>I642+J642</f>
        <v>0</v>
      </c>
      <c r="Q642" s="162">
        <f>ROUND(I642*H642,3)</f>
        <v>0</v>
      </c>
      <c r="R642" s="162">
        <f>ROUND(J642*H642,3)</f>
        <v>0</v>
      </c>
      <c r="T642" s="163">
        <f>S642*H642</f>
        <v>0</v>
      </c>
      <c r="U642" s="163">
        <v>0</v>
      </c>
      <c r="V642" s="163">
        <f>U642*H642</f>
        <v>0</v>
      </c>
      <c r="W642" s="163">
        <v>0</v>
      </c>
      <c r="X642" s="164">
        <f>W642*H642</f>
        <v>0</v>
      </c>
      <c r="AR642" s="165" t="s">
        <v>206</v>
      </c>
      <c r="AT642" s="165" t="s">
        <v>165</v>
      </c>
      <c r="AU642" s="165" t="s">
        <v>137</v>
      </c>
      <c r="AY642" s="16" t="s">
        <v>163</v>
      </c>
      <c r="BE642" s="166">
        <f>IF(O642="základná",K642,0)</f>
        <v>0</v>
      </c>
      <c r="BF642" s="166">
        <f>IF(O642="znížená",K642,0)</f>
        <v>0</v>
      </c>
      <c r="BG642" s="166">
        <f>IF(O642="zákl. prenesená",K642,0)</f>
        <v>0</v>
      </c>
      <c r="BH642" s="166">
        <f>IF(O642="zníž. prenesená",K642,0)</f>
        <v>0</v>
      </c>
      <c r="BI642" s="166">
        <f>IF(O642="nulová",K642,0)</f>
        <v>0</v>
      </c>
      <c r="BJ642" s="16" t="s">
        <v>137</v>
      </c>
      <c r="BK642" s="167">
        <f>ROUND(P642*H642,3)</f>
        <v>0</v>
      </c>
      <c r="BL642" s="16" t="s">
        <v>206</v>
      </c>
      <c r="BM642" s="165" t="s">
        <v>1028</v>
      </c>
    </row>
    <row r="643" spans="2:65" s="12" customFormat="1" ht="30.6">
      <c r="B643" s="168"/>
      <c r="D643" s="169" t="s">
        <v>170</v>
      </c>
      <c r="E643" s="170" t="s">
        <v>1</v>
      </c>
      <c r="F643" s="171" t="s">
        <v>1029</v>
      </c>
      <c r="H643" s="172">
        <v>281.69</v>
      </c>
      <c r="I643" s="173"/>
      <c r="J643" s="173"/>
      <c r="M643" s="168"/>
      <c r="N643" s="174"/>
      <c r="X643" s="175"/>
      <c r="AT643" s="170" t="s">
        <v>170</v>
      </c>
      <c r="AU643" s="170" t="s">
        <v>137</v>
      </c>
      <c r="AV643" s="12" t="s">
        <v>137</v>
      </c>
      <c r="AW643" s="12" t="s">
        <v>5</v>
      </c>
      <c r="AX643" s="12" t="s">
        <v>77</v>
      </c>
      <c r="AY643" s="170" t="s">
        <v>163</v>
      </c>
    </row>
    <row r="644" spans="2:65" s="12" customFormat="1" ht="20.399999999999999">
      <c r="B644" s="168"/>
      <c r="D644" s="169" t="s">
        <v>170</v>
      </c>
      <c r="E644" s="170" t="s">
        <v>1</v>
      </c>
      <c r="F644" s="171" t="s">
        <v>1030</v>
      </c>
      <c r="H644" s="172">
        <v>173.23</v>
      </c>
      <c r="I644" s="173"/>
      <c r="J644" s="173"/>
      <c r="M644" s="168"/>
      <c r="N644" s="174"/>
      <c r="X644" s="175"/>
      <c r="AT644" s="170" t="s">
        <v>170</v>
      </c>
      <c r="AU644" s="170" t="s">
        <v>137</v>
      </c>
      <c r="AV644" s="12" t="s">
        <v>137</v>
      </c>
      <c r="AW644" s="12" t="s">
        <v>5</v>
      </c>
      <c r="AX644" s="12" t="s">
        <v>77</v>
      </c>
      <c r="AY644" s="170" t="s">
        <v>163</v>
      </c>
    </row>
    <row r="645" spans="2:65" s="13" customFormat="1" ht="10.199999999999999">
      <c r="B645" s="176"/>
      <c r="D645" s="169" t="s">
        <v>170</v>
      </c>
      <c r="E645" s="177" t="s">
        <v>1</v>
      </c>
      <c r="F645" s="178" t="s">
        <v>173</v>
      </c>
      <c r="H645" s="179">
        <v>454.92</v>
      </c>
      <c r="I645" s="180"/>
      <c r="J645" s="180"/>
      <c r="M645" s="176"/>
      <c r="N645" s="181"/>
      <c r="X645" s="182"/>
      <c r="AT645" s="177" t="s">
        <v>170</v>
      </c>
      <c r="AU645" s="177" t="s">
        <v>137</v>
      </c>
      <c r="AV645" s="13" t="s">
        <v>169</v>
      </c>
      <c r="AW645" s="13" t="s">
        <v>5</v>
      </c>
      <c r="AX645" s="13" t="s">
        <v>85</v>
      </c>
      <c r="AY645" s="177" t="s">
        <v>163</v>
      </c>
    </row>
    <row r="646" spans="2:65" s="1" customFormat="1" ht="24.15" customHeight="1">
      <c r="B646" s="31"/>
      <c r="C646" s="154" t="s">
        <v>625</v>
      </c>
      <c r="D646" s="154" t="s">
        <v>165</v>
      </c>
      <c r="E646" s="155" t="s">
        <v>1031</v>
      </c>
      <c r="F646" s="156" t="s">
        <v>1032</v>
      </c>
      <c r="G646" s="157" t="s">
        <v>213</v>
      </c>
      <c r="H646" s="158">
        <v>320.86</v>
      </c>
      <c r="I646" s="159"/>
      <c r="J646" s="159"/>
      <c r="K646" s="158">
        <f>ROUND(P646*H646,3)</f>
        <v>0</v>
      </c>
      <c r="L646" s="160"/>
      <c r="M646" s="31"/>
      <c r="N646" s="161" t="s">
        <v>1</v>
      </c>
      <c r="O646" s="121" t="s">
        <v>41</v>
      </c>
      <c r="P646" s="162">
        <f>I646+J646</f>
        <v>0</v>
      </c>
      <c r="Q646" s="162">
        <f>ROUND(I646*H646,3)</f>
        <v>0</v>
      </c>
      <c r="R646" s="162">
        <f>ROUND(J646*H646,3)</f>
        <v>0</v>
      </c>
      <c r="T646" s="163">
        <f>S646*H646</f>
        <v>0</v>
      </c>
      <c r="U646" s="163">
        <v>0</v>
      </c>
      <c r="V646" s="163">
        <f>U646*H646</f>
        <v>0</v>
      </c>
      <c r="W646" s="163">
        <v>0</v>
      </c>
      <c r="X646" s="164">
        <f>W646*H646</f>
        <v>0</v>
      </c>
      <c r="AR646" s="165" t="s">
        <v>206</v>
      </c>
      <c r="AT646" s="165" t="s">
        <v>165</v>
      </c>
      <c r="AU646" s="165" t="s">
        <v>137</v>
      </c>
      <c r="AY646" s="16" t="s">
        <v>163</v>
      </c>
      <c r="BE646" s="166">
        <f>IF(O646="základná",K646,0)</f>
        <v>0</v>
      </c>
      <c r="BF646" s="166">
        <f>IF(O646="znížená",K646,0)</f>
        <v>0</v>
      </c>
      <c r="BG646" s="166">
        <f>IF(O646="zákl. prenesená",K646,0)</f>
        <v>0</v>
      </c>
      <c r="BH646" s="166">
        <f>IF(O646="zníž. prenesená",K646,0)</f>
        <v>0</v>
      </c>
      <c r="BI646" s="166">
        <f>IF(O646="nulová",K646,0)</f>
        <v>0</v>
      </c>
      <c r="BJ646" s="16" t="s">
        <v>137</v>
      </c>
      <c r="BK646" s="167">
        <f>ROUND(P646*H646,3)</f>
        <v>0</v>
      </c>
      <c r="BL646" s="16" t="s">
        <v>206</v>
      </c>
      <c r="BM646" s="165" t="s">
        <v>1033</v>
      </c>
    </row>
    <row r="647" spans="2:65" s="12" customFormat="1" ht="20.399999999999999">
      <c r="B647" s="168"/>
      <c r="D647" s="169" t="s">
        <v>170</v>
      </c>
      <c r="E647" s="170" t="s">
        <v>1</v>
      </c>
      <c r="F647" s="171" t="s">
        <v>1034</v>
      </c>
      <c r="H647" s="172">
        <v>320.86</v>
      </c>
      <c r="I647" s="173"/>
      <c r="J647" s="173"/>
      <c r="M647" s="168"/>
      <c r="N647" s="174"/>
      <c r="X647" s="175"/>
      <c r="AT647" s="170" t="s">
        <v>170</v>
      </c>
      <c r="AU647" s="170" t="s">
        <v>137</v>
      </c>
      <c r="AV647" s="12" t="s">
        <v>137</v>
      </c>
      <c r="AW647" s="12" t="s">
        <v>5</v>
      </c>
      <c r="AX647" s="12" t="s">
        <v>77</v>
      </c>
      <c r="AY647" s="170" t="s">
        <v>163</v>
      </c>
    </row>
    <row r="648" spans="2:65" s="13" customFormat="1" ht="10.199999999999999">
      <c r="B648" s="176"/>
      <c r="D648" s="169" t="s">
        <v>170</v>
      </c>
      <c r="E648" s="177" t="s">
        <v>1</v>
      </c>
      <c r="F648" s="178" t="s">
        <v>173</v>
      </c>
      <c r="H648" s="179">
        <v>320.86</v>
      </c>
      <c r="I648" s="180"/>
      <c r="J648" s="180"/>
      <c r="M648" s="176"/>
      <c r="N648" s="181"/>
      <c r="X648" s="182"/>
      <c r="AT648" s="177" t="s">
        <v>170</v>
      </c>
      <c r="AU648" s="177" t="s">
        <v>137</v>
      </c>
      <c r="AV648" s="13" t="s">
        <v>169</v>
      </c>
      <c r="AW648" s="13" t="s">
        <v>5</v>
      </c>
      <c r="AX648" s="13" t="s">
        <v>85</v>
      </c>
      <c r="AY648" s="177" t="s">
        <v>163</v>
      </c>
    </row>
    <row r="649" spans="2:65" s="1" customFormat="1" ht="24.15" customHeight="1">
      <c r="B649" s="31"/>
      <c r="C649" s="189" t="s">
        <v>1035</v>
      </c>
      <c r="D649" s="189" t="s">
        <v>466</v>
      </c>
      <c r="E649" s="190" t="s">
        <v>1036</v>
      </c>
      <c r="F649" s="191" t="s">
        <v>1037</v>
      </c>
      <c r="G649" s="192" t="s">
        <v>213</v>
      </c>
      <c r="H649" s="193">
        <v>330.48599999999999</v>
      </c>
      <c r="I649" s="194"/>
      <c r="J649" s="195"/>
      <c r="K649" s="193">
        <f>ROUND(P649*H649,3)</f>
        <v>0</v>
      </c>
      <c r="L649" s="195"/>
      <c r="M649" s="196"/>
      <c r="N649" s="197" t="s">
        <v>1</v>
      </c>
      <c r="O649" s="121" t="s">
        <v>41</v>
      </c>
      <c r="P649" s="162">
        <f>I649+J649</f>
        <v>0</v>
      </c>
      <c r="Q649" s="162">
        <f>ROUND(I649*H649,3)</f>
        <v>0</v>
      </c>
      <c r="R649" s="162">
        <f>ROUND(J649*H649,3)</f>
        <v>0</v>
      </c>
      <c r="T649" s="163">
        <f>S649*H649</f>
        <v>0</v>
      </c>
      <c r="U649" s="163">
        <v>0</v>
      </c>
      <c r="V649" s="163">
        <f>U649*H649</f>
        <v>0</v>
      </c>
      <c r="W649" s="163">
        <v>0</v>
      </c>
      <c r="X649" s="164">
        <f>W649*H649</f>
        <v>0</v>
      </c>
      <c r="AR649" s="165" t="s">
        <v>247</v>
      </c>
      <c r="AT649" s="165" t="s">
        <v>466</v>
      </c>
      <c r="AU649" s="165" t="s">
        <v>137</v>
      </c>
      <c r="AY649" s="16" t="s">
        <v>163</v>
      </c>
      <c r="BE649" s="166">
        <f>IF(O649="základná",K649,0)</f>
        <v>0</v>
      </c>
      <c r="BF649" s="166">
        <f>IF(O649="znížená",K649,0)</f>
        <v>0</v>
      </c>
      <c r="BG649" s="166">
        <f>IF(O649="zákl. prenesená",K649,0)</f>
        <v>0</v>
      </c>
      <c r="BH649" s="166">
        <f>IF(O649="zníž. prenesená",K649,0)</f>
        <v>0</v>
      </c>
      <c r="BI649" s="166">
        <f>IF(O649="nulová",K649,0)</f>
        <v>0</v>
      </c>
      <c r="BJ649" s="16" t="s">
        <v>137</v>
      </c>
      <c r="BK649" s="167">
        <f>ROUND(P649*H649,3)</f>
        <v>0</v>
      </c>
      <c r="BL649" s="16" t="s">
        <v>206</v>
      </c>
      <c r="BM649" s="165" t="s">
        <v>1038</v>
      </c>
    </row>
    <row r="650" spans="2:65" s="12" customFormat="1" ht="10.199999999999999">
      <c r="B650" s="168"/>
      <c r="D650" s="169" t="s">
        <v>170</v>
      </c>
      <c r="E650" s="170" t="s">
        <v>1</v>
      </c>
      <c r="F650" s="171" t="s">
        <v>1039</v>
      </c>
      <c r="H650" s="172">
        <v>330.48599999999999</v>
      </c>
      <c r="I650" s="173"/>
      <c r="J650" s="173"/>
      <c r="M650" s="168"/>
      <c r="N650" s="174"/>
      <c r="X650" s="175"/>
      <c r="AT650" s="170" t="s">
        <v>170</v>
      </c>
      <c r="AU650" s="170" t="s">
        <v>137</v>
      </c>
      <c r="AV650" s="12" t="s">
        <v>137</v>
      </c>
      <c r="AW650" s="12" t="s">
        <v>5</v>
      </c>
      <c r="AX650" s="12" t="s">
        <v>77</v>
      </c>
      <c r="AY650" s="170" t="s">
        <v>163</v>
      </c>
    </row>
    <row r="651" spans="2:65" s="13" customFormat="1" ht="10.199999999999999">
      <c r="B651" s="176"/>
      <c r="D651" s="169" t="s">
        <v>170</v>
      </c>
      <c r="E651" s="177" t="s">
        <v>1</v>
      </c>
      <c r="F651" s="178" t="s">
        <v>173</v>
      </c>
      <c r="H651" s="179">
        <v>330.48599999999999</v>
      </c>
      <c r="I651" s="180"/>
      <c r="J651" s="180"/>
      <c r="M651" s="176"/>
      <c r="N651" s="181"/>
      <c r="X651" s="182"/>
      <c r="AT651" s="177" t="s">
        <v>170</v>
      </c>
      <c r="AU651" s="177" t="s">
        <v>137</v>
      </c>
      <c r="AV651" s="13" t="s">
        <v>169</v>
      </c>
      <c r="AW651" s="13" t="s">
        <v>5</v>
      </c>
      <c r="AX651" s="13" t="s">
        <v>85</v>
      </c>
      <c r="AY651" s="177" t="s">
        <v>163</v>
      </c>
    </row>
    <row r="652" spans="2:65" s="1" customFormat="1" ht="24.15" customHeight="1">
      <c r="B652" s="31"/>
      <c r="C652" s="154" t="s">
        <v>629</v>
      </c>
      <c r="D652" s="154" t="s">
        <v>165</v>
      </c>
      <c r="E652" s="155" t="s">
        <v>1040</v>
      </c>
      <c r="F652" s="156" t="s">
        <v>1041</v>
      </c>
      <c r="G652" s="157" t="s">
        <v>213</v>
      </c>
      <c r="H652" s="158">
        <v>24.254999999999999</v>
      </c>
      <c r="I652" s="159"/>
      <c r="J652" s="159"/>
      <c r="K652" s="158">
        <f>ROUND(P652*H652,3)</f>
        <v>0</v>
      </c>
      <c r="L652" s="160"/>
      <c r="M652" s="31"/>
      <c r="N652" s="161" t="s">
        <v>1</v>
      </c>
      <c r="O652" s="121" t="s">
        <v>41</v>
      </c>
      <c r="P652" s="162">
        <f>I652+J652</f>
        <v>0</v>
      </c>
      <c r="Q652" s="162">
        <f>ROUND(I652*H652,3)</f>
        <v>0</v>
      </c>
      <c r="R652" s="162">
        <f>ROUND(J652*H652,3)</f>
        <v>0</v>
      </c>
      <c r="T652" s="163">
        <f>S652*H652</f>
        <v>0</v>
      </c>
      <c r="U652" s="163">
        <v>0</v>
      </c>
      <c r="V652" s="163">
        <f>U652*H652</f>
        <v>0</v>
      </c>
      <c r="W652" s="163">
        <v>0</v>
      </c>
      <c r="X652" s="164">
        <f>W652*H652</f>
        <v>0</v>
      </c>
      <c r="AR652" s="165" t="s">
        <v>206</v>
      </c>
      <c r="AT652" s="165" t="s">
        <v>165</v>
      </c>
      <c r="AU652" s="165" t="s">
        <v>137</v>
      </c>
      <c r="AY652" s="16" t="s">
        <v>163</v>
      </c>
      <c r="BE652" s="166">
        <f>IF(O652="základná",K652,0)</f>
        <v>0</v>
      </c>
      <c r="BF652" s="166">
        <f>IF(O652="znížená",K652,0)</f>
        <v>0</v>
      </c>
      <c r="BG652" s="166">
        <f>IF(O652="zákl. prenesená",K652,0)</f>
        <v>0</v>
      </c>
      <c r="BH652" s="166">
        <f>IF(O652="zníž. prenesená",K652,0)</f>
        <v>0</v>
      </c>
      <c r="BI652" s="166">
        <f>IF(O652="nulová",K652,0)</f>
        <v>0</v>
      </c>
      <c r="BJ652" s="16" t="s">
        <v>137</v>
      </c>
      <c r="BK652" s="167">
        <f>ROUND(P652*H652,3)</f>
        <v>0</v>
      </c>
      <c r="BL652" s="16" t="s">
        <v>206</v>
      </c>
      <c r="BM652" s="165" t="s">
        <v>1042</v>
      </c>
    </row>
    <row r="653" spans="2:65" s="12" customFormat="1" ht="20.399999999999999">
      <c r="B653" s="168"/>
      <c r="D653" s="169" t="s">
        <v>170</v>
      </c>
      <c r="E653" s="170" t="s">
        <v>1</v>
      </c>
      <c r="F653" s="171" t="s">
        <v>1043</v>
      </c>
      <c r="H653" s="172">
        <v>24.254999999999999</v>
      </c>
      <c r="I653" s="173"/>
      <c r="J653" s="173"/>
      <c r="M653" s="168"/>
      <c r="N653" s="174"/>
      <c r="X653" s="175"/>
      <c r="AT653" s="170" t="s">
        <v>170</v>
      </c>
      <c r="AU653" s="170" t="s">
        <v>137</v>
      </c>
      <c r="AV653" s="12" t="s">
        <v>137</v>
      </c>
      <c r="AW653" s="12" t="s">
        <v>5</v>
      </c>
      <c r="AX653" s="12" t="s">
        <v>77</v>
      </c>
      <c r="AY653" s="170" t="s">
        <v>163</v>
      </c>
    </row>
    <row r="654" spans="2:65" s="13" customFormat="1" ht="10.199999999999999">
      <c r="B654" s="176"/>
      <c r="D654" s="169" t="s">
        <v>170</v>
      </c>
      <c r="E654" s="177" t="s">
        <v>1</v>
      </c>
      <c r="F654" s="178" t="s">
        <v>173</v>
      </c>
      <c r="H654" s="179">
        <v>24.254999999999999</v>
      </c>
      <c r="I654" s="180"/>
      <c r="J654" s="180"/>
      <c r="M654" s="176"/>
      <c r="N654" s="181"/>
      <c r="X654" s="182"/>
      <c r="AT654" s="177" t="s">
        <v>170</v>
      </c>
      <c r="AU654" s="177" t="s">
        <v>137</v>
      </c>
      <c r="AV654" s="13" t="s">
        <v>169</v>
      </c>
      <c r="AW654" s="13" t="s">
        <v>5</v>
      </c>
      <c r="AX654" s="13" t="s">
        <v>85</v>
      </c>
      <c r="AY654" s="177" t="s">
        <v>163</v>
      </c>
    </row>
    <row r="655" spans="2:65" s="1" customFormat="1" ht="24.15" customHeight="1">
      <c r="B655" s="31"/>
      <c r="C655" s="189" t="s">
        <v>1044</v>
      </c>
      <c r="D655" s="189" t="s">
        <v>466</v>
      </c>
      <c r="E655" s="190" t="s">
        <v>1045</v>
      </c>
      <c r="F655" s="191" t="s">
        <v>1046</v>
      </c>
      <c r="G655" s="192" t="s">
        <v>213</v>
      </c>
      <c r="H655" s="193">
        <v>24.983000000000001</v>
      </c>
      <c r="I655" s="194"/>
      <c r="J655" s="195"/>
      <c r="K655" s="193">
        <f>ROUND(P655*H655,3)</f>
        <v>0</v>
      </c>
      <c r="L655" s="195"/>
      <c r="M655" s="196"/>
      <c r="N655" s="197" t="s">
        <v>1</v>
      </c>
      <c r="O655" s="121" t="s">
        <v>41</v>
      </c>
      <c r="P655" s="162">
        <f>I655+J655</f>
        <v>0</v>
      </c>
      <c r="Q655" s="162">
        <f>ROUND(I655*H655,3)</f>
        <v>0</v>
      </c>
      <c r="R655" s="162">
        <f>ROUND(J655*H655,3)</f>
        <v>0</v>
      </c>
      <c r="T655" s="163">
        <f>S655*H655</f>
        <v>0</v>
      </c>
      <c r="U655" s="163">
        <v>0</v>
      </c>
      <c r="V655" s="163">
        <f>U655*H655</f>
        <v>0</v>
      </c>
      <c r="W655" s="163">
        <v>0</v>
      </c>
      <c r="X655" s="164">
        <f>W655*H655</f>
        <v>0</v>
      </c>
      <c r="AR655" s="165" t="s">
        <v>247</v>
      </c>
      <c r="AT655" s="165" t="s">
        <v>466</v>
      </c>
      <c r="AU655" s="165" t="s">
        <v>137</v>
      </c>
      <c r="AY655" s="16" t="s">
        <v>163</v>
      </c>
      <c r="BE655" s="166">
        <f>IF(O655="základná",K655,0)</f>
        <v>0</v>
      </c>
      <c r="BF655" s="166">
        <f>IF(O655="znížená",K655,0)</f>
        <v>0</v>
      </c>
      <c r="BG655" s="166">
        <f>IF(O655="zákl. prenesená",K655,0)</f>
        <v>0</v>
      </c>
      <c r="BH655" s="166">
        <f>IF(O655="zníž. prenesená",K655,0)</f>
        <v>0</v>
      </c>
      <c r="BI655" s="166">
        <f>IF(O655="nulová",K655,0)</f>
        <v>0</v>
      </c>
      <c r="BJ655" s="16" t="s">
        <v>137</v>
      </c>
      <c r="BK655" s="167">
        <f>ROUND(P655*H655,3)</f>
        <v>0</v>
      </c>
      <c r="BL655" s="16" t="s">
        <v>206</v>
      </c>
      <c r="BM655" s="165" t="s">
        <v>1047</v>
      </c>
    </row>
    <row r="656" spans="2:65" s="12" customFormat="1" ht="10.199999999999999">
      <c r="B656" s="168"/>
      <c r="D656" s="169" t="s">
        <v>170</v>
      </c>
      <c r="E656" s="170" t="s">
        <v>1</v>
      </c>
      <c r="F656" s="171" t="s">
        <v>1048</v>
      </c>
      <c r="H656" s="172">
        <v>24.983000000000001</v>
      </c>
      <c r="I656" s="173"/>
      <c r="J656" s="173"/>
      <c r="M656" s="168"/>
      <c r="N656" s="174"/>
      <c r="X656" s="175"/>
      <c r="AT656" s="170" t="s">
        <v>170</v>
      </c>
      <c r="AU656" s="170" t="s">
        <v>137</v>
      </c>
      <c r="AV656" s="12" t="s">
        <v>137</v>
      </c>
      <c r="AW656" s="12" t="s">
        <v>5</v>
      </c>
      <c r="AX656" s="12" t="s">
        <v>77</v>
      </c>
      <c r="AY656" s="170" t="s">
        <v>163</v>
      </c>
    </row>
    <row r="657" spans="2:65" s="13" customFormat="1" ht="10.199999999999999">
      <c r="B657" s="176"/>
      <c r="D657" s="169" t="s">
        <v>170</v>
      </c>
      <c r="E657" s="177" t="s">
        <v>1</v>
      </c>
      <c r="F657" s="178" t="s">
        <v>173</v>
      </c>
      <c r="H657" s="179">
        <v>24.983000000000001</v>
      </c>
      <c r="I657" s="180"/>
      <c r="J657" s="180"/>
      <c r="M657" s="176"/>
      <c r="N657" s="181"/>
      <c r="X657" s="182"/>
      <c r="AT657" s="177" t="s">
        <v>170</v>
      </c>
      <c r="AU657" s="177" t="s">
        <v>137</v>
      </c>
      <c r="AV657" s="13" t="s">
        <v>169</v>
      </c>
      <c r="AW657" s="13" t="s">
        <v>5</v>
      </c>
      <c r="AX657" s="13" t="s">
        <v>85</v>
      </c>
      <c r="AY657" s="177" t="s">
        <v>163</v>
      </c>
    </row>
    <row r="658" spans="2:65" s="1" customFormat="1" ht="24.15" customHeight="1">
      <c r="B658" s="31"/>
      <c r="C658" s="154" t="s">
        <v>633</v>
      </c>
      <c r="D658" s="154" t="s">
        <v>165</v>
      </c>
      <c r="E658" s="155" t="s">
        <v>1049</v>
      </c>
      <c r="F658" s="156" t="s">
        <v>1050</v>
      </c>
      <c r="G658" s="157" t="s">
        <v>213</v>
      </c>
      <c r="H658" s="158">
        <v>320.86</v>
      </c>
      <c r="I658" s="159"/>
      <c r="J658" s="159"/>
      <c r="K658" s="158">
        <f>ROUND(P658*H658,3)</f>
        <v>0</v>
      </c>
      <c r="L658" s="160"/>
      <c r="M658" s="31"/>
      <c r="N658" s="161" t="s">
        <v>1</v>
      </c>
      <c r="O658" s="121" t="s">
        <v>41</v>
      </c>
      <c r="P658" s="162">
        <f>I658+J658</f>
        <v>0</v>
      </c>
      <c r="Q658" s="162">
        <f>ROUND(I658*H658,3)</f>
        <v>0</v>
      </c>
      <c r="R658" s="162">
        <f>ROUND(J658*H658,3)</f>
        <v>0</v>
      </c>
      <c r="T658" s="163">
        <f>S658*H658</f>
        <v>0</v>
      </c>
      <c r="U658" s="163">
        <v>0</v>
      </c>
      <c r="V658" s="163">
        <f>U658*H658</f>
        <v>0</v>
      </c>
      <c r="W658" s="163">
        <v>0</v>
      </c>
      <c r="X658" s="164">
        <f>W658*H658</f>
        <v>0</v>
      </c>
      <c r="AR658" s="165" t="s">
        <v>206</v>
      </c>
      <c r="AT658" s="165" t="s">
        <v>165</v>
      </c>
      <c r="AU658" s="165" t="s">
        <v>137</v>
      </c>
      <c r="AY658" s="16" t="s">
        <v>163</v>
      </c>
      <c r="BE658" s="166">
        <f>IF(O658="základná",K658,0)</f>
        <v>0</v>
      </c>
      <c r="BF658" s="166">
        <f>IF(O658="znížená",K658,0)</f>
        <v>0</v>
      </c>
      <c r="BG658" s="166">
        <f>IF(O658="zákl. prenesená",K658,0)</f>
        <v>0</v>
      </c>
      <c r="BH658" s="166">
        <f>IF(O658="zníž. prenesená",K658,0)</f>
        <v>0</v>
      </c>
      <c r="BI658" s="166">
        <f>IF(O658="nulová",K658,0)</f>
        <v>0</v>
      </c>
      <c r="BJ658" s="16" t="s">
        <v>137</v>
      </c>
      <c r="BK658" s="167">
        <f>ROUND(P658*H658,3)</f>
        <v>0</v>
      </c>
      <c r="BL658" s="16" t="s">
        <v>206</v>
      </c>
      <c r="BM658" s="165" t="s">
        <v>1051</v>
      </c>
    </row>
    <row r="659" spans="2:65" s="1" customFormat="1" ht="24.15" customHeight="1">
      <c r="B659" s="31"/>
      <c r="C659" s="154" t="s">
        <v>1052</v>
      </c>
      <c r="D659" s="154" t="s">
        <v>165</v>
      </c>
      <c r="E659" s="155" t="s">
        <v>1053</v>
      </c>
      <c r="F659" s="156" t="s">
        <v>1054</v>
      </c>
      <c r="G659" s="157" t="s">
        <v>213</v>
      </c>
      <c r="H659" s="158">
        <v>320.86</v>
      </c>
      <c r="I659" s="159"/>
      <c r="J659" s="159"/>
      <c r="K659" s="158">
        <f>ROUND(P659*H659,3)</f>
        <v>0</v>
      </c>
      <c r="L659" s="160"/>
      <c r="M659" s="31"/>
      <c r="N659" s="161" t="s">
        <v>1</v>
      </c>
      <c r="O659" s="121" t="s">
        <v>41</v>
      </c>
      <c r="P659" s="162">
        <f>I659+J659</f>
        <v>0</v>
      </c>
      <c r="Q659" s="162">
        <f>ROUND(I659*H659,3)</f>
        <v>0</v>
      </c>
      <c r="R659" s="162">
        <f>ROUND(J659*H659,3)</f>
        <v>0</v>
      </c>
      <c r="T659" s="163">
        <f>S659*H659</f>
        <v>0</v>
      </c>
      <c r="U659" s="163">
        <v>0</v>
      </c>
      <c r="V659" s="163">
        <f>U659*H659</f>
        <v>0</v>
      </c>
      <c r="W659" s="163">
        <v>0</v>
      </c>
      <c r="X659" s="164">
        <f>W659*H659</f>
        <v>0</v>
      </c>
      <c r="AR659" s="165" t="s">
        <v>206</v>
      </c>
      <c r="AT659" s="165" t="s">
        <v>165</v>
      </c>
      <c r="AU659" s="165" t="s">
        <v>137</v>
      </c>
      <c r="AY659" s="16" t="s">
        <v>163</v>
      </c>
      <c r="BE659" s="166">
        <f>IF(O659="základná",K659,0)</f>
        <v>0</v>
      </c>
      <c r="BF659" s="166">
        <f>IF(O659="znížená",K659,0)</f>
        <v>0</v>
      </c>
      <c r="BG659" s="166">
        <f>IF(O659="zákl. prenesená",K659,0)</f>
        <v>0</v>
      </c>
      <c r="BH659" s="166">
        <f>IF(O659="zníž. prenesená",K659,0)</f>
        <v>0</v>
      </c>
      <c r="BI659" s="166">
        <f>IF(O659="nulová",K659,0)</f>
        <v>0</v>
      </c>
      <c r="BJ659" s="16" t="s">
        <v>137</v>
      </c>
      <c r="BK659" s="167">
        <f>ROUND(P659*H659,3)</f>
        <v>0</v>
      </c>
      <c r="BL659" s="16" t="s">
        <v>206</v>
      </c>
      <c r="BM659" s="165" t="s">
        <v>1055</v>
      </c>
    </row>
    <row r="660" spans="2:65" s="1" customFormat="1" ht="24.15" customHeight="1">
      <c r="B660" s="31"/>
      <c r="C660" s="154" t="s">
        <v>1056</v>
      </c>
      <c r="D660" s="154" t="s">
        <v>165</v>
      </c>
      <c r="E660" s="155" t="s">
        <v>1057</v>
      </c>
      <c r="F660" s="156" t="s">
        <v>1058</v>
      </c>
      <c r="G660" s="157" t="s">
        <v>213</v>
      </c>
      <c r="H660" s="158">
        <v>692.63</v>
      </c>
      <c r="I660" s="159"/>
      <c r="J660" s="159"/>
      <c r="K660" s="158">
        <f>ROUND(P660*H660,3)</f>
        <v>0</v>
      </c>
      <c r="L660" s="160"/>
      <c r="M660" s="31"/>
      <c r="N660" s="161" t="s">
        <v>1</v>
      </c>
      <c r="O660" s="121" t="s">
        <v>41</v>
      </c>
      <c r="P660" s="162">
        <f>I660+J660</f>
        <v>0</v>
      </c>
      <c r="Q660" s="162">
        <f>ROUND(I660*H660,3)</f>
        <v>0</v>
      </c>
      <c r="R660" s="162">
        <f>ROUND(J660*H660,3)</f>
        <v>0</v>
      </c>
      <c r="T660" s="163">
        <f>S660*H660</f>
        <v>0</v>
      </c>
      <c r="U660" s="163">
        <v>0</v>
      </c>
      <c r="V660" s="163">
        <f>U660*H660</f>
        <v>0</v>
      </c>
      <c r="W660" s="163">
        <v>0</v>
      </c>
      <c r="X660" s="164">
        <f>W660*H660</f>
        <v>0</v>
      </c>
      <c r="AR660" s="165" t="s">
        <v>206</v>
      </c>
      <c r="AT660" s="165" t="s">
        <v>165</v>
      </c>
      <c r="AU660" s="165" t="s">
        <v>137</v>
      </c>
      <c r="AY660" s="16" t="s">
        <v>163</v>
      </c>
      <c r="BE660" s="166">
        <f>IF(O660="základná",K660,0)</f>
        <v>0</v>
      </c>
      <c r="BF660" s="166">
        <f>IF(O660="znížená",K660,0)</f>
        <v>0</v>
      </c>
      <c r="BG660" s="166">
        <f>IF(O660="zákl. prenesená",K660,0)</f>
        <v>0</v>
      </c>
      <c r="BH660" s="166">
        <f>IF(O660="zníž. prenesená",K660,0)</f>
        <v>0</v>
      </c>
      <c r="BI660" s="166">
        <f>IF(O660="nulová",K660,0)</f>
        <v>0</v>
      </c>
      <c r="BJ660" s="16" t="s">
        <v>137</v>
      </c>
      <c r="BK660" s="167">
        <f>ROUND(P660*H660,3)</f>
        <v>0</v>
      </c>
      <c r="BL660" s="16" t="s">
        <v>206</v>
      </c>
      <c r="BM660" s="165" t="s">
        <v>1059</v>
      </c>
    </row>
    <row r="661" spans="2:65" s="12" customFormat="1" ht="10.199999999999999">
      <c r="B661" s="168"/>
      <c r="D661" s="169" t="s">
        <v>170</v>
      </c>
      <c r="E661" s="170" t="s">
        <v>1</v>
      </c>
      <c r="F661" s="171" t="s">
        <v>1060</v>
      </c>
      <c r="H661" s="172">
        <v>692.63</v>
      </c>
      <c r="I661" s="173"/>
      <c r="J661" s="173"/>
      <c r="M661" s="168"/>
      <c r="N661" s="174"/>
      <c r="X661" s="175"/>
      <c r="AT661" s="170" t="s">
        <v>170</v>
      </c>
      <c r="AU661" s="170" t="s">
        <v>137</v>
      </c>
      <c r="AV661" s="12" t="s">
        <v>137</v>
      </c>
      <c r="AW661" s="12" t="s">
        <v>5</v>
      </c>
      <c r="AX661" s="12" t="s">
        <v>85</v>
      </c>
      <c r="AY661" s="170" t="s">
        <v>163</v>
      </c>
    </row>
    <row r="662" spans="2:65" s="1" customFormat="1" ht="24.15" customHeight="1">
      <c r="B662" s="31"/>
      <c r="C662" s="154" t="s">
        <v>636</v>
      </c>
      <c r="D662" s="154" t="s">
        <v>165</v>
      </c>
      <c r="E662" s="155" t="s">
        <v>1061</v>
      </c>
      <c r="F662" s="156" t="s">
        <v>1062</v>
      </c>
      <c r="G662" s="157" t="s">
        <v>195</v>
      </c>
      <c r="H662" s="158">
        <v>1.1830000000000001</v>
      </c>
      <c r="I662" s="159"/>
      <c r="J662" s="159"/>
      <c r="K662" s="158">
        <f>ROUND(P662*H662,3)</f>
        <v>0</v>
      </c>
      <c r="L662" s="160"/>
      <c r="M662" s="31"/>
      <c r="N662" s="161" t="s">
        <v>1</v>
      </c>
      <c r="O662" s="121" t="s">
        <v>41</v>
      </c>
      <c r="P662" s="162">
        <f>I662+J662</f>
        <v>0</v>
      </c>
      <c r="Q662" s="162">
        <f>ROUND(I662*H662,3)</f>
        <v>0</v>
      </c>
      <c r="R662" s="162">
        <f>ROUND(J662*H662,3)</f>
        <v>0</v>
      </c>
      <c r="T662" s="163">
        <f>S662*H662</f>
        <v>0</v>
      </c>
      <c r="U662" s="163">
        <v>0</v>
      </c>
      <c r="V662" s="163">
        <f>U662*H662</f>
        <v>0</v>
      </c>
      <c r="W662" s="163">
        <v>0</v>
      </c>
      <c r="X662" s="164">
        <f>W662*H662</f>
        <v>0</v>
      </c>
      <c r="AR662" s="165" t="s">
        <v>206</v>
      </c>
      <c r="AT662" s="165" t="s">
        <v>165</v>
      </c>
      <c r="AU662" s="165" t="s">
        <v>137</v>
      </c>
      <c r="AY662" s="16" t="s">
        <v>163</v>
      </c>
      <c r="BE662" s="166">
        <f>IF(O662="základná",K662,0)</f>
        <v>0</v>
      </c>
      <c r="BF662" s="166">
        <f>IF(O662="znížená",K662,0)</f>
        <v>0</v>
      </c>
      <c r="BG662" s="166">
        <f>IF(O662="zákl. prenesená",K662,0)</f>
        <v>0</v>
      </c>
      <c r="BH662" s="166">
        <f>IF(O662="zníž. prenesená",K662,0)</f>
        <v>0</v>
      </c>
      <c r="BI662" s="166">
        <f>IF(O662="nulová",K662,0)</f>
        <v>0</v>
      </c>
      <c r="BJ662" s="16" t="s">
        <v>137</v>
      </c>
      <c r="BK662" s="167">
        <f>ROUND(P662*H662,3)</f>
        <v>0</v>
      </c>
      <c r="BL662" s="16" t="s">
        <v>206</v>
      </c>
      <c r="BM662" s="165" t="s">
        <v>1063</v>
      </c>
    </row>
    <row r="663" spans="2:65" s="11" customFormat="1" ht="22.8" customHeight="1">
      <c r="B663" s="141"/>
      <c r="D663" s="142" t="s">
        <v>76</v>
      </c>
      <c r="E663" s="152" t="s">
        <v>1064</v>
      </c>
      <c r="F663" s="152" t="s">
        <v>1065</v>
      </c>
      <c r="I663" s="144"/>
      <c r="J663" s="144"/>
      <c r="K663" s="153">
        <f>BK663</f>
        <v>0</v>
      </c>
      <c r="M663" s="141"/>
      <c r="N663" s="146"/>
      <c r="Q663" s="147">
        <f>SUM(Q664:Q672)</f>
        <v>0</v>
      </c>
      <c r="R663" s="147">
        <f>SUM(R664:R672)</f>
        <v>0</v>
      </c>
      <c r="T663" s="148">
        <f>SUM(T664:T672)</f>
        <v>0</v>
      </c>
      <c r="V663" s="148">
        <f>SUM(V664:V672)</f>
        <v>0</v>
      </c>
      <c r="X663" s="149">
        <f>SUM(X664:X672)</f>
        <v>0</v>
      </c>
      <c r="AR663" s="142" t="s">
        <v>137</v>
      </c>
      <c r="AT663" s="150" t="s">
        <v>76</v>
      </c>
      <c r="AU663" s="150" t="s">
        <v>85</v>
      </c>
      <c r="AY663" s="142" t="s">
        <v>163</v>
      </c>
      <c r="BK663" s="151">
        <f>SUM(BK664:BK672)</f>
        <v>0</v>
      </c>
    </row>
    <row r="664" spans="2:65" s="1" customFormat="1" ht="37.799999999999997" customHeight="1">
      <c r="B664" s="31"/>
      <c r="C664" s="154" t="s">
        <v>1066</v>
      </c>
      <c r="D664" s="154" t="s">
        <v>165</v>
      </c>
      <c r="E664" s="155" t="s">
        <v>1067</v>
      </c>
      <c r="F664" s="156" t="s">
        <v>1068</v>
      </c>
      <c r="G664" s="157" t="s">
        <v>213</v>
      </c>
      <c r="H664" s="158">
        <v>97.798000000000002</v>
      </c>
      <c r="I664" s="159"/>
      <c r="J664" s="159"/>
      <c r="K664" s="158">
        <f>ROUND(P664*H664,3)</f>
        <v>0</v>
      </c>
      <c r="L664" s="160"/>
      <c r="M664" s="31"/>
      <c r="N664" s="161" t="s">
        <v>1</v>
      </c>
      <c r="O664" s="121" t="s">
        <v>41</v>
      </c>
      <c r="P664" s="162">
        <f>I664+J664</f>
        <v>0</v>
      </c>
      <c r="Q664" s="162">
        <f>ROUND(I664*H664,3)</f>
        <v>0</v>
      </c>
      <c r="R664" s="162">
        <f>ROUND(J664*H664,3)</f>
        <v>0</v>
      </c>
      <c r="T664" s="163">
        <f>S664*H664</f>
        <v>0</v>
      </c>
      <c r="U664" s="163">
        <v>0</v>
      </c>
      <c r="V664" s="163">
        <f>U664*H664</f>
        <v>0</v>
      </c>
      <c r="W664" s="163">
        <v>0</v>
      </c>
      <c r="X664" s="164">
        <f>W664*H664</f>
        <v>0</v>
      </c>
      <c r="AR664" s="165" t="s">
        <v>206</v>
      </c>
      <c r="AT664" s="165" t="s">
        <v>165</v>
      </c>
      <c r="AU664" s="165" t="s">
        <v>137</v>
      </c>
      <c r="AY664" s="16" t="s">
        <v>163</v>
      </c>
      <c r="BE664" s="166">
        <f>IF(O664="základná",K664,0)</f>
        <v>0</v>
      </c>
      <c r="BF664" s="166">
        <f>IF(O664="znížená",K664,0)</f>
        <v>0</v>
      </c>
      <c r="BG664" s="166">
        <f>IF(O664="zákl. prenesená",K664,0)</f>
        <v>0</v>
      </c>
      <c r="BH664" s="166">
        <f>IF(O664="zníž. prenesená",K664,0)</f>
        <v>0</v>
      </c>
      <c r="BI664" s="166">
        <f>IF(O664="nulová",K664,0)</f>
        <v>0</v>
      </c>
      <c r="BJ664" s="16" t="s">
        <v>137</v>
      </c>
      <c r="BK664" s="167">
        <f>ROUND(P664*H664,3)</f>
        <v>0</v>
      </c>
      <c r="BL664" s="16" t="s">
        <v>206</v>
      </c>
      <c r="BM664" s="165" t="s">
        <v>1069</v>
      </c>
    </row>
    <row r="665" spans="2:65" s="12" customFormat="1" ht="20.399999999999999">
      <c r="B665" s="168"/>
      <c r="D665" s="169" t="s">
        <v>170</v>
      </c>
      <c r="E665" s="170" t="s">
        <v>1</v>
      </c>
      <c r="F665" s="171" t="s">
        <v>704</v>
      </c>
      <c r="H665" s="172">
        <v>98.153999999999996</v>
      </c>
      <c r="I665" s="173"/>
      <c r="J665" s="173"/>
      <c r="M665" s="168"/>
      <c r="N665" s="174"/>
      <c r="X665" s="175"/>
      <c r="AT665" s="170" t="s">
        <v>170</v>
      </c>
      <c r="AU665" s="170" t="s">
        <v>137</v>
      </c>
      <c r="AV665" s="12" t="s">
        <v>137</v>
      </c>
      <c r="AW665" s="12" t="s">
        <v>5</v>
      </c>
      <c r="AX665" s="12" t="s">
        <v>77</v>
      </c>
      <c r="AY665" s="170" t="s">
        <v>163</v>
      </c>
    </row>
    <row r="666" spans="2:65" s="12" customFormat="1" ht="10.199999999999999">
      <c r="B666" s="168"/>
      <c r="D666" s="169" t="s">
        <v>170</v>
      </c>
      <c r="E666" s="170" t="s">
        <v>1</v>
      </c>
      <c r="F666" s="171" t="s">
        <v>705</v>
      </c>
      <c r="H666" s="172">
        <v>-5.6059999999999999</v>
      </c>
      <c r="I666" s="173"/>
      <c r="J666" s="173"/>
      <c r="M666" s="168"/>
      <c r="N666" s="174"/>
      <c r="X666" s="175"/>
      <c r="AT666" s="170" t="s">
        <v>170</v>
      </c>
      <c r="AU666" s="170" t="s">
        <v>137</v>
      </c>
      <c r="AV666" s="12" t="s">
        <v>137</v>
      </c>
      <c r="AW666" s="12" t="s">
        <v>5</v>
      </c>
      <c r="AX666" s="12" t="s">
        <v>77</v>
      </c>
      <c r="AY666" s="170" t="s">
        <v>163</v>
      </c>
    </row>
    <row r="667" spans="2:65" s="12" customFormat="1" ht="10.199999999999999">
      <c r="B667" s="168"/>
      <c r="D667" s="169" t="s">
        <v>170</v>
      </c>
      <c r="E667" s="170" t="s">
        <v>1</v>
      </c>
      <c r="F667" s="171" t="s">
        <v>707</v>
      </c>
      <c r="H667" s="172">
        <v>5.25</v>
      </c>
      <c r="I667" s="173"/>
      <c r="J667" s="173"/>
      <c r="M667" s="168"/>
      <c r="N667" s="174"/>
      <c r="X667" s="175"/>
      <c r="AT667" s="170" t="s">
        <v>170</v>
      </c>
      <c r="AU667" s="170" t="s">
        <v>137</v>
      </c>
      <c r="AV667" s="12" t="s">
        <v>137</v>
      </c>
      <c r="AW667" s="12" t="s">
        <v>5</v>
      </c>
      <c r="AX667" s="12" t="s">
        <v>77</v>
      </c>
      <c r="AY667" s="170" t="s">
        <v>163</v>
      </c>
    </row>
    <row r="668" spans="2:65" s="13" customFormat="1" ht="10.199999999999999">
      <c r="B668" s="176"/>
      <c r="D668" s="169" t="s">
        <v>170</v>
      </c>
      <c r="E668" s="177" t="s">
        <v>1</v>
      </c>
      <c r="F668" s="178" t="s">
        <v>173</v>
      </c>
      <c r="H668" s="179">
        <v>97.798000000000002</v>
      </c>
      <c r="I668" s="180"/>
      <c r="J668" s="180"/>
      <c r="M668" s="176"/>
      <c r="N668" s="181"/>
      <c r="X668" s="182"/>
      <c r="AT668" s="177" t="s">
        <v>170</v>
      </c>
      <c r="AU668" s="177" t="s">
        <v>137</v>
      </c>
      <c r="AV668" s="13" t="s">
        <v>169</v>
      </c>
      <c r="AW668" s="13" t="s">
        <v>5</v>
      </c>
      <c r="AX668" s="13" t="s">
        <v>85</v>
      </c>
      <c r="AY668" s="177" t="s">
        <v>163</v>
      </c>
    </row>
    <row r="669" spans="2:65" s="1" customFormat="1" ht="16.5" customHeight="1">
      <c r="B669" s="31"/>
      <c r="C669" s="189" t="s">
        <v>640</v>
      </c>
      <c r="D669" s="189" t="s">
        <v>466</v>
      </c>
      <c r="E669" s="190" t="s">
        <v>1070</v>
      </c>
      <c r="F669" s="191" t="s">
        <v>1071</v>
      </c>
      <c r="G669" s="192" t="s">
        <v>213</v>
      </c>
      <c r="H669" s="193">
        <v>103.666</v>
      </c>
      <c r="I669" s="194"/>
      <c r="J669" s="195"/>
      <c r="K669" s="193">
        <f>ROUND(P669*H669,3)</f>
        <v>0</v>
      </c>
      <c r="L669" s="195"/>
      <c r="M669" s="196"/>
      <c r="N669" s="197" t="s">
        <v>1</v>
      </c>
      <c r="O669" s="121" t="s">
        <v>41</v>
      </c>
      <c r="P669" s="162">
        <f>I669+J669</f>
        <v>0</v>
      </c>
      <c r="Q669" s="162">
        <f>ROUND(I669*H669,3)</f>
        <v>0</v>
      </c>
      <c r="R669" s="162">
        <f>ROUND(J669*H669,3)</f>
        <v>0</v>
      </c>
      <c r="T669" s="163">
        <f>S669*H669</f>
        <v>0</v>
      </c>
      <c r="U669" s="163">
        <v>0</v>
      </c>
      <c r="V669" s="163">
        <f>U669*H669</f>
        <v>0</v>
      </c>
      <c r="W669" s="163">
        <v>0</v>
      </c>
      <c r="X669" s="164">
        <f>W669*H669</f>
        <v>0</v>
      </c>
      <c r="AR669" s="165" t="s">
        <v>247</v>
      </c>
      <c r="AT669" s="165" t="s">
        <v>466</v>
      </c>
      <c r="AU669" s="165" t="s">
        <v>137</v>
      </c>
      <c r="AY669" s="16" t="s">
        <v>163</v>
      </c>
      <c r="BE669" s="166">
        <f>IF(O669="základná",K669,0)</f>
        <v>0</v>
      </c>
      <c r="BF669" s="166">
        <f>IF(O669="znížená",K669,0)</f>
        <v>0</v>
      </c>
      <c r="BG669" s="166">
        <f>IF(O669="zákl. prenesená",K669,0)</f>
        <v>0</v>
      </c>
      <c r="BH669" s="166">
        <f>IF(O669="zníž. prenesená",K669,0)</f>
        <v>0</v>
      </c>
      <c r="BI669" s="166">
        <f>IF(O669="nulová",K669,0)</f>
        <v>0</v>
      </c>
      <c r="BJ669" s="16" t="s">
        <v>137</v>
      </c>
      <c r="BK669" s="167">
        <f>ROUND(P669*H669,3)</f>
        <v>0</v>
      </c>
      <c r="BL669" s="16" t="s">
        <v>206</v>
      </c>
      <c r="BM669" s="165" t="s">
        <v>1072</v>
      </c>
    </row>
    <row r="670" spans="2:65" s="12" customFormat="1" ht="10.199999999999999">
      <c r="B670" s="168"/>
      <c r="D670" s="169" t="s">
        <v>170</v>
      </c>
      <c r="E670" s="170" t="s">
        <v>1</v>
      </c>
      <c r="F670" s="171" t="s">
        <v>1073</v>
      </c>
      <c r="H670" s="172">
        <v>103.666</v>
      </c>
      <c r="I670" s="173"/>
      <c r="J670" s="173"/>
      <c r="M670" s="168"/>
      <c r="N670" s="174"/>
      <c r="X670" s="175"/>
      <c r="AT670" s="170" t="s">
        <v>170</v>
      </c>
      <c r="AU670" s="170" t="s">
        <v>137</v>
      </c>
      <c r="AV670" s="12" t="s">
        <v>137</v>
      </c>
      <c r="AW670" s="12" t="s">
        <v>5</v>
      </c>
      <c r="AX670" s="12" t="s">
        <v>77</v>
      </c>
      <c r="AY670" s="170" t="s">
        <v>163</v>
      </c>
    </row>
    <row r="671" spans="2:65" s="13" customFormat="1" ht="10.199999999999999">
      <c r="B671" s="176"/>
      <c r="D671" s="169" t="s">
        <v>170</v>
      </c>
      <c r="E671" s="177" t="s">
        <v>1</v>
      </c>
      <c r="F671" s="178" t="s">
        <v>173</v>
      </c>
      <c r="H671" s="179">
        <v>103.666</v>
      </c>
      <c r="I671" s="180"/>
      <c r="J671" s="180"/>
      <c r="M671" s="176"/>
      <c r="N671" s="181"/>
      <c r="X671" s="182"/>
      <c r="AT671" s="177" t="s">
        <v>170</v>
      </c>
      <c r="AU671" s="177" t="s">
        <v>137</v>
      </c>
      <c r="AV671" s="13" t="s">
        <v>169</v>
      </c>
      <c r="AW671" s="13" t="s">
        <v>5</v>
      </c>
      <c r="AX671" s="13" t="s">
        <v>85</v>
      </c>
      <c r="AY671" s="177" t="s">
        <v>163</v>
      </c>
    </row>
    <row r="672" spans="2:65" s="1" customFormat="1" ht="24.15" customHeight="1">
      <c r="B672" s="31"/>
      <c r="C672" s="154" t="s">
        <v>1074</v>
      </c>
      <c r="D672" s="154" t="s">
        <v>165</v>
      </c>
      <c r="E672" s="155" t="s">
        <v>1075</v>
      </c>
      <c r="F672" s="156" t="s">
        <v>1076</v>
      </c>
      <c r="G672" s="157" t="s">
        <v>195</v>
      </c>
      <c r="H672" s="158">
        <v>7.3789999999999996</v>
      </c>
      <c r="I672" s="159"/>
      <c r="J672" s="159"/>
      <c r="K672" s="158">
        <f>ROUND(P672*H672,3)</f>
        <v>0</v>
      </c>
      <c r="L672" s="160"/>
      <c r="M672" s="31"/>
      <c r="N672" s="161" t="s">
        <v>1</v>
      </c>
      <c r="O672" s="121" t="s">
        <v>41</v>
      </c>
      <c r="P672" s="162">
        <f>I672+J672</f>
        <v>0</v>
      </c>
      <c r="Q672" s="162">
        <f>ROUND(I672*H672,3)</f>
        <v>0</v>
      </c>
      <c r="R672" s="162">
        <f>ROUND(J672*H672,3)</f>
        <v>0</v>
      </c>
      <c r="T672" s="163">
        <f>S672*H672</f>
        <v>0</v>
      </c>
      <c r="U672" s="163">
        <v>0</v>
      </c>
      <c r="V672" s="163">
        <f>U672*H672</f>
        <v>0</v>
      </c>
      <c r="W672" s="163">
        <v>0</v>
      </c>
      <c r="X672" s="164">
        <f>W672*H672</f>
        <v>0</v>
      </c>
      <c r="AR672" s="165" t="s">
        <v>206</v>
      </c>
      <c r="AT672" s="165" t="s">
        <v>165</v>
      </c>
      <c r="AU672" s="165" t="s">
        <v>137</v>
      </c>
      <c r="AY672" s="16" t="s">
        <v>163</v>
      </c>
      <c r="BE672" s="166">
        <f>IF(O672="základná",K672,0)</f>
        <v>0</v>
      </c>
      <c r="BF672" s="166">
        <f>IF(O672="znížená",K672,0)</f>
        <v>0</v>
      </c>
      <c r="BG672" s="166">
        <f>IF(O672="zákl. prenesená",K672,0)</f>
        <v>0</v>
      </c>
      <c r="BH672" s="166">
        <f>IF(O672="zníž. prenesená",K672,0)</f>
        <v>0</v>
      </c>
      <c r="BI672" s="166">
        <f>IF(O672="nulová",K672,0)</f>
        <v>0</v>
      </c>
      <c r="BJ672" s="16" t="s">
        <v>137</v>
      </c>
      <c r="BK672" s="167">
        <f>ROUND(P672*H672,3)</f>
        <v>0</v>
      </c>
      <c r="BL672" s="16" t="s">
        <v>206</v>
      </c>
      <c r="BM672" s="165" t="s">
        <v>1077</v>
      </c>
    </row>
    <row r="673" spans="2:65" s="11" customFormat="1" ht="22.8" customHeight="1">
      <c r="B673" s="141"/>
      <c r="D673" s="142" t="s">
        <v>76</v>
      </c>
      <c r="E673" s="152" t="s">
        <v>1078</v>
      </c>
      <c r="F673" s="152" t="s">
        <v>1079</v>
      </c>
      <c r="I673" s="144"/>
      <c r="J673" s="144"/>
      <c r="K673" s="153">
        <f>BK673</f>
        <v>0</v>
      </c>
      <c r="M673" s="141"/>
      <c r="N673" s="146"/>
      <c r="Q673" s="147">
        <f>SUM(Q674:Q678)</f>
        <v>0</v>
      </c>
      <c r="R673" s="147">
        <f>SUM(R674:R678)</f>
        <v>0</v>
      </c>
      <c r="T673" s="148">
        <f>SUM(T674:T678)</f>
        <v>0</v>
      </c>
      <c r="V673" s="148">
        <f>SUM(V674:V678)</f>
        <v>0</v>
      </c>
      <c r="X673" s="149">
        <f>SUM(X674:X678)</f>
        <v>0</v>
      </c>
      <c r="AR673" s="142" t="s">
        <v>137</v>
      </c>
      <c r="AT673" s="150" t="s">
        <v>76</v>
      </c>
      <c r="AU673" s="150" t="s">
        <v>85</v>
      </c>
      <c r="AY673" s="142" t="s">
        <v>163</v>
      </c>
      <c r="BK673" s="151">
        <f>SUM(BK674:BK678)</f>
        <v>0</v>
      </c>
    </row>
    <row r="674" spans="2:65" s="1" customFormat="1" ht="37.799999999999997" customHeight="1">
      <c r="B674" s="31"/>
      <c r="C674" s="154" t="s">
        <v>643</v>
      </c>
      <c r="D674" s="154" t="s">
        <v>165</v>
      </c>
      <c r="E674" s="155" t="s">
        <v>1080</v>
      </c>
      <c r="F674" s="156" t="s">
        <v>1081</v>
      </c>
      <c r="G674" s="157" t="s">
        <v>213</v>
      </c>
      <c r="H674" s="158">
        <v>2286.4009999999998</v>
      </c>
      <c r="I674" s="159"/>
      <c r="J674" s="159"/>
      <c r="K674" s="158">
        <f>ROUND(P674*H674,3)</f>
        <v>0</v>
      </c>
      <c r="L674" s="160"/>
      <c r="M674" s="31"/>
      <c r="N674" s="161" t="s">
        <v>1</v>
      </c>
      <c r="O674" s="121" t="s">
        <v>41</v>
      </c>
      <c r="P674" s="162">
        <f>I674+J674</f>
        <v>0</v>
      </c>
      <c r="Q674" s="162">
        <f>ROUND(I674*H674,3)</f>
        <v>0</v>
      </c>
      <c r="R674" s="162">
        <f>ROUND(J674*H674,3)</f>
        <v>0</v>
      </c>
      <c r="T674" s="163">
        <f>S674*H674</f>
        <v>0</v>
      </c>
      <c r="U674" s="163">
        <v>0</v>
      </c>
      <c r="V674" s="163">
        <f>U674*H674</f>
        <v>0</v>
      </c>
      <c r="W674" s="163">
        <v>0</v>
      </c>
      <c r="X674" s="164">
        <f>W674*H674</f>
        <v>0</v>
      </c>
      <c r="AR674" s="165" t="s">
        <v>206</v>
      </c>
      <c r="AT674" s="165" t="s">
        <v>165</v>
      </c>
      <c r="AU674" s="165" t="s">
        <v>137</v>
      </c>
      <c r="AY674" s="16" t="s">
        <v>163</v>
      </c>
      <c r="BE674" s="166">
        <f>IF(O674="základná",K674,0)</f>
        <v>0</v>
      </c>
      <c r="BF674" s="166">
        <f>IF(O674="znížená",K674,0)</f>
        <v>0</v>
      </c>
      <c r="BG674" s="166">
        <f>IF(O674="zákl. prenesená",K674,0)</f>
        <v>0</v>
      </c>
      <c r="BH674" s="166">
        <f>IF(O674="zníž. prenesená",K674,0)</f>
        <v>0</v>
      </c>
      <c r="BI674" s="166">
        <f>IF(O674="nulová",K674,0)</f>
        <v>0</v>
      </c>
      <c r="BJ674" s="16" t="s">
        <v>137</v>
      </c>
      <c r="BK674" s="167">
        <f>ROUND(P674*H674,3)</f>
        <v>0</v>
      </c>
      <c r="BL674" s="16" t="s">
        <v>206</v>
      </c>
      <c r="BM674" s="165" t="s">
        <v>1082</v>
      </c>
    </row>
    <row r="675" spans="2:65" s="12" customFormat="1" ht="10.199999999999999">
      <c r="B675" s="168"/>
      <c r="D675" s="169" t="s">
        <v>170</v>
      </c>
      <c r="E675" s="170" t="s">
        <v>1</v>
      </c>
      <c r="F675" s="171" t="s">
        <v>1083</v>
      </c>
      <c r="H675" s="172">
        <v>755.07</v>
      </c>
      <c r="I675" s="173"/>
      <c r="J675" s="173"/>
      <c r="M675" s="168"/>
      <c r="N675" s="174"/>
      <c r="X675" s="175"/>
      <c r="AT675" s="170" t="s">
        <v>170</v>
      </c>
      <c r="AU675" s="170" t="s">
        <v>137</v>
      </c>
      <c r="AV675" s="12" t="s">
        <v>137</v>
      </c>
      <c r="AW675" s="12" t="s">
        <v>5</v>
      </c>
      <c r="AX675" s="12" t="s">
        <v>77</v>
      </c>
      <c r="AY675" s="170" t="s">
        <v>163</v>
      </c>
    </row>
    <row r="676" spans="2:65" s="12" customFormat="1" ht="10.199999999999999">
      <c r="B676" s="168"/>
      <c r="D676" s="169" t="s">
        <v>170</v>
      </c>
      <c r="E676" s="170" t="s">
        <v>1</v>
      </c>
      <c r="F676" s="171" t="s">
        <v>1084</v>
      </c>
      <c r="H676" s="172">
        <v>1531.3309999999999</v>
      </c>
      <c r="I676" s="173"/>
      <c r="J676" s="173"/>
      <c r="M676" s="168"/>
      <c r="N676" s="174"/>
      <c r="X676" s="175"/>
      <c r="AT676" s="170" t="s">
        <v>170</v>
      </c>
      <c r="AU676" s="170" t="s">
        <v>137</v>
      </c>
      <c r="AV676" s="12" t="s">
        <v>137</v>
      </c>
      <c r="AW676" s="12" t="s">
        <v>5</v>
      </c>
      <c r="AX676" s="12" t="s">
        <v>77</v>
      </c>
      <c r="AY676" s="170" t="s">
        <v>163</v>
      </c>
    </row>
    <row r="677" spans="2:65" s="13" customFormat="1" ht="10.199999999999999">
      <c r="B677" s="176"/>
      <c r="D677" s="169" t="s">
        <v>170</v>
      </c>
      <c r="E677" s="177" t="s">
        <v>1</v>
      </c>
      <c r="F677" s="178" t="s">
        <v>173</v>
      </c>
      <c r="H677" s="179">
        <v>2286.4009999999998</v>
      </c>
      <c r="I677" s="180"/>
      <c r="J677" s="180"/>
      <c r="M677" s="176"/>
      <c r="N677" s="181"/>
      <c r="X677" s="182"/>
      <c r="AT677" s="177" t="s">
        <v>170</v>
      </c>
      <c r="AU677" s="177" t="s">
        <v>137</v>
      </c>
      <c r="AV677" s="13" t="s">
        <v>169</v>
      </c>
      <c r="AW677" s="13" t="s">
        <v>5</v>
      </c>
      <c r="AX677" s="13" t="s">
        <v>85</v>
      </c>
      <c r="AY677" s="177" t="s">
        <v>163</v>
      </c>
    </row>
    <row r="678" spans="2:65" s="1" customFormat="1" ht="37.799999999999997" customHeight="1">
      <c r="B678" s="31"/>
      <c r="C678" s="154" t="s">
        <v>1085</v>
      </c>
      <c r="D678" s="154" t="s">
        <v>165</v>
      </c>
      <c r="E678" s="155" t="s">
        <v>1086</v>
      </c>
      <c r="F678" s="156" t="s">
        <v>1087</v>
      </c>
      <c r="G678" s="157" t="s">
        <v>213</v>
      </c>
      <c r="H678" s="158">
        <v>2286.4009999999998</v>
      </c>
      <c r="I678" s="159"/>
      <c r="J678" s="159"/>
      <c r="K678" s="158">
        <f>ROUND(P678*H678,3)</f>
        <v>0</v>
      </c>
      <c r="L678" s="160"/>
      <c r="M678" s="31"/>
      <c r="N678" s="161" t="s">
        <v>1</v>
      </c>
      <c r="O678" s="121" t="s">
        <v>41</v>
      </c>
      <c r="P678" s="162">
        <f>I678+J678</f>
        <v>0</v>
      </c>
      <c r="Q678" s="162">
        <f>ROUND(I678*H678,3)</f>
        <v>0</v>
      </c>
      <c r="R678" s="162">
        <f>ROUND(J678*H678,3)</f>
        <v>0</v>
      </c>
      <c r="T678" s="163">
        <f>S678*H678</f>
        <v>0</v>
      </c>
      <c r="U678" s="163">
        <v>0</v>
      </c>
      <c r="V678" s="163">
        <f>U678*H678</f>
        <v>0</v>
      </c>
      <c r="W678" s="163">
        <v>0</v>
      </c>
      <c r="X678" s="164">
        <f>W678*H678</f>
        <v>0</v>
      </c>
      <c r="AR678" s="165" t="s">
        <v>206</v>
      </c>
      <c r="AT678" s="165" t="s">
        <v>165</v>
      </c>
      <c r="AU678" s="165" t="s">
        <v>137</v>
      </c>
      <c r="AY678" s="16" t="s">
        <v>163</v>
      </c>
      <c r="BE678" s="166">
        <f>IF(O678="základná",K678,0)</f>
        <v>0</v>
      </c>
      <c r="BF678" s="166">
        <f>IF(O678="znížená",K678,0)</f>
        <v>0</v>
      </c>
      <c r="BG678" s="166">
        <f>IF(O678="zákl. prenesená",K678,0)</f>
        <v>0</v>
      </c>
      <c r="BH678" s="166">
        <f>IF(O678="zníž. prenesená",K678,0)</f>
        <v>0</v>
      </c>
      <c r="BI678" s="166">
        <f>IF(O678="nulová",K678,0)</f>
        <v>0</v>
      </c>
      <c r="BJ678" s="16" t="s">
        <v>137</v>
      </c>
      <c r="BK678" s="167">
        <f>ROUND(P678*H678,3)</f>
        <v>0</v>
      </c>
      <c r="BL678" s="16" t="s">
        <v>206</v>
      </c>
      <c r="BM678" s="165" t="s">
        <v>1088</v>
      </c>
    </row>
    <row r="679" spans="2:65" s="11" customFormat="1" ht="25.95" customHeight="1">
      <c r="B679" s="141"/>
      <c r="D679" s="142" t="s">
        <v>76</v>
      </c>
      <c r="E679" s="143" t="s">
        <v>1089</v>
      </c>
      <c r="F679" s="143" t="s">
        <v>761</v>
      </c>
      <c r="I679" s="144"/>
      <c r="J679" s="144"/>
      <c r="K679" s="145">
        <f>BK679</f>
        <v>0</v>
      </c>
      <c r="M679" s="141"/>
      <c r="N679" s="146"/>
      <c r="Q679" s="147">
        <f>SUM(Q680:Q702)</f>
        <v>0</v>
      </c>
      <c r="R679" s="147">
        <f>SUM(R680:R702)</f>
        <v>0</v>
      </c>
      <c r="T679" s="148">
        <f>SUM(T680:T702)</f>
        <v>0</v>
      </c>
      <c r="V679" s="148">
        <f>SUM(V680:V702)</f>
        <v>0</v>
      </c>
      <c r="X679" s="149">
        <f>SUM(X680:X702)</f>
        <v>0</v>
      </c>
      <c r="AR679" s="142" t="s">
        <v>85</v>
      </c>
      <c r="AT679" s="150" t="s">
        <v>76</v>
      </c>
      <c r="AU679" s="150" t="s">
        <v>77</v>
      </c>
      <c r="AY679" s="142" t="s">
        <v>163</v>
      </c>
      <c r="BK679" s="151">
        <f>SUM(BK680:BK702)</f>
        <v>0</v>
      </c>
    </row>
    <row r="680" spans="2:65" s="1" customFormat="1" ht="16.5" customHeight="1">
      <c r="B680" s="31"/>
      <c r="C680" s="154" t="s">
        <v>647</v>
      </c>
      <c r="D680" s="154" t="s">
        <v>165</v>
      </c>
      <c r="E680" s="155" t="s">
        <v>1090</v>
      </c>
      <c r="F680" s="156" t="s">
        <v>1091</v>
      </c>
      <c r="G680" s="157" t="s">
        <v>904</v>
      </c>
      <c r="H680" s="158">
        <v>9</v>
      </c>
      <c r="I680" s="159"/>
      <c r="J680" s="159"/>
      <c r="K680" s="158">
        <f t="shared" ref="K680:K701" si="58">ROUND(P680*H680,3)</f>
        <v>0</v>
      </c>
      <c r="L680" s="160"/>
      <c r="M680" s="31"/>
      <c r="N680" s="161" t="s">
        <v>1</v>
      </c>
      <c r="O680" s="121" t="s">
        <v>41</v>
      </c>
      <c r="P680" s="162">
        <f t="shared" ref="P680:P701" si="59">I680+J680</f>
        <v>0</v>
      </c>
      <c r="Q680" s="162">
        <f t="shared" ref="Q680:Q701" si="60">ROUND(I680*H680,3)</f>
        <v>0</v>
      </c>
      <c r="R680" s="162">
        <f t="shared" ref="R680:R701" si="61">ROUND(J680*H680,3)</f>
        <v>0</v>
      </c>
      <c r="T680" s="163">
        <f t="shared" ref="T680:T701" si="62">S680*H680</f>
        <v>0</v>
      </c>
      <c r="U680" s="163">
        <v>0</v>
      </c>
      <c r="V680" s="163">
        <f t="shared" ref="V680:V701" si="63">U680*H680</f>
        <v>0</v>
      </c>
      <c r="W680" s="163">
        <v>0</v>
      </c>
      <c r="X680" s="164">
        <f t="shared" ref="X680:X701" si="64">W680*H680</f>
        <v>0</v>
      </c>
      <c r="AR680" s="165" t="s">
        <v>169</v>
      </c>
      <c r="AT680" s="165" t="s">
        <v>165</v>
      </c>
      <c r="AU680" s="165" t="s">
        <v>85</v>
      </c>
      <c r="AY680" s="16" t="s">
        <v>163</v>
      </c>
      <c r="BE680" s="166">
        <f t="shared" ref="BE680:BE701" si="65">IF(O680="základná",K680,0)</f>
        <v>0</v>
      </c>
      <c r="BF680" s="166">
        <f t="shared" ref="BF680:BF701" si="66">IF(O680="znížená",K680,0)</f>
        <v>0</v>
      </c>
      <c r="BG680" s="166">
        <f t="shared" ref="BG680:BG701" si="67">IF(O680="zákl. prenesená",K680,0)</f>
        <v>0</v>
      </c>
      <c r="BH680" s="166">
        <f t="shared" ref="BH680:BH701" si="68">IF(O680="zníž. prenesená",K680,0)</f>
        <v>0</v>
      </c>
      <c r="BI680" s="166">
        <f t="shared" ref="BI680:BI701" si="69">IF(O680="nulová",K680,0)</f>
        <v>0</v>
      </c>
      <c r="BJ680" s="16" t="s">
        <v>137</v>
      </c>
      <c r="BK680" s="167">
        <f t="shared" ref="BK680:BK701" si="70">ROUND(P680*H680,3)</f>
        <v>0</v>
      </c>
      <c r="BL680" s="16" t="s">
        <v>169</v>
      </c>
      <c r="BM680" s="165" t="s">
        <v>1092</v>
      </c>
    </row>
    <row r="681" spans="2:65" s="1" customFormat="1" ht="16.5" customHeight="1">
      <c r="B681" s="31"/>
      <c r="C681" s="154" t="s">
        <v>1093</v>
      </c>
      <c r="D681" s="154" t="s">
        <v>165</v>
      </c>
      <c r="E681" s="155" t="s">
        <v>1094</v>
      </c>
      <c r="F681" s="156" t="s">
        <v>1095</v>
      </c>
      <c r="G681" s="157" t="s">
        <v>234</v>
      </c>
      <c r="H681" s="158">
        <v>3</v>
      </c>
      <c r="I681" s="159"/>
      <c r="J681" s="159"/>
      <c r="K681" s="158">
        <f t="shared" si="58"/>
        <v>0</v>
      </c>
      <c r="L681" s="160"/>
      <c r="M681" s="31"/>
      <c r="N681" s="161" t="s">
        <v>1</v>
      </c>
      <c r="O681" s="121" t="s">
        <v>41</v>
      </c>
      <c r="P681" s="162">
        <f t="shared" si="59"/>
        <v>0</v>
      </c>
      <c r="Q681" s="162">
        <f t="shared" si="60"/>
        <v>0</v>
      </c>
      <c r="R681" s="162">
        <f t="shared" si="61"/>
        <v>0</v>
      </c>
      <c r="T681" s="163">
        <f t="shared" si="62"/>
        <v>0</v>
      </c>
      <c r="U681" s="163">
        <v>0</v>
      </c>
      <c r="V681" s="163">
        <f t="shared" si="63"/>
        <v>0</v>
      </c>
      <c r="W681" s="163">
        <v>0</v>
      </c>
      <c r="X681" s="164">
        <f t="shared" si="64"/>
        <v>0</v>
      </c>
      <c r="AR681" s="165" t="s">
        <v>169</v>
      </c>
      <c r="AT681" s="165" t="s">
        <v>165</v>
      </c>
      <c r="AU681" s="165" t="s">
        <v>85</v>
      </c>
      <c r="AY681" s="16" t="s">
        <v>163</v>
      </c>
      <c r="BE681" s="166">
        <f t="shared" si="65"/>
        <v>0</v>
      </c>
      <c r="BF681" s="166">
        <f t="shared" si="66"/>
        <v>0</v>
      </c>
      <c r="BG681" s="166">
        <f t="shared" si="67"/>
        <v>0</v>
      </c>
      <c r="BH681" s="166">
        <f t="shared" si="68"/>
        <v>0</v>
      </c>
      <c r="BI681" s="166">
        <f t="shared" si="69"/>
        <v>0</v>
      </c>
      <c r="BJ681" s="16" t="s">
        <v>137</v>
      </c>
      <c r="BK681" s="167">
        <f t="shared" si="70"/>
        <v>0</v>
      </c>
      <c r="BL681" s="16" t="s">
        <v>169</v>
      </c>
      <c r="BM681" s="165" t="s">
        <v>1096</v>
      </c>
    </row>
    <row r="682" spans="2:65" s="1" customFormat="1" ht="16.5" customHeight="1">
      <c r="B682" s="31"/>
      <c r="C682" s="154" t="s">
        <v>651</v>
      </c>
      <c r="D682" s="154" t="s">
        <v>165</v>
      </c>
      <c r="E682" s="155" t="s">
        <v>1097</v>
      </c>
      <c r="F682" s="156" t="s">
        <v>1098</v>
      </c>
      <c r="G682" s="157" t="s">
        <v>234</v>
      </c>
      <c r="H682" s="158">
        <v>8</v>
      </c>
      <c r="I682" s="159"/>
      <c r="J682" s="159"/>
      <c r="K682" s="158">
        <f t="shared" si="58"/>
        <v>0</v>
      </c>
      <c r="L682" s="160"/>
      <c r="M682" s="31"/>
      <c r="N682" s="161" t="s">
        <v>1</v>
      </c>
      <c r="O682" s="121" t="s">
        <v>41</v>
      </c>
      <c r="P682" s="162">
        <f t="shared" si="59"/>
        <v>0</v>
      </c>
      <c r="Q682" s="162">
        <f t="shared" si="60"/>
        <v>0</v>
      </c>
      <c r="R682" s="162">
        <f t="shared" si="61"/>
        <v>0</v>
      </c>
      <c r="T682" s="163">
        <f t="shared" si="62"/>
        <v>0</v>
      </c>
      <c r="U682" s="163">
        <v>0</v>
      </c>
      <c r="V682" s="163">
        <f t="shared" si="63"/>
        <v>0</v>
      </c>
      <c r="W682" s="163">
        <v>0</v>
      </c>
      <c r="X682" s="164">
        <f t="shared" si="64"/>
        <v>0</v>
      </c>
      <c r="AR682" s="165" t="s">
        <v>169</v>
      </c>
      <c r="AT682" s="165" t="s">
        <v>165</v>
      </c>
      <c r="AU682" s="165" t="s">
        <v>85</v>
      </c>
      <c r="AY682" s="16" t="s">
        <v>163</v>
      </c>
      <c r="BE682" s="166">
        <f t="shared" si="65"/>
        <v>0</v>
      </c>
      <c r="BF682" s="166">
        <f t="shared" si="66"/>
        <v>0</v>
      </c>
      <c r="BG682" s="166">
        <f t="shared" si="67"/>
        <v>0</v>
      </c>
      <c r="BH682" s="166">
        <f t="shared" si="68"/>
        <v>0</v>
      </c>
      <c r="BI682" s="166">
        <f t="shared" si="69"/>
        <v>0</v>
      </c>
      <c r="BJ682" s="16" t="s">
        <v>137</v>
      </c>
      <c r="BK682" s="167">
        <f t="shared" si="70"/>
        <v>0</v>
      </c>
      <c r="BL682" s="16" t="s">
        <v>169</v>
      </c>
      <c r="BM682" s="165" t="s">
        <v>1099</v>
      </c>
    </row>
    <row r="683" spans="2:65" s="1" customFormat="1" ht="21.75" customHeight="1">
      <c r="B683" s="31"/>
      <c r="C683" s="154" t="s">
        <v>1100</v>
      </c>
      <c r="D683" s="154" t="s">
        <v>165</v>
      </c>
      <c r="E683" s="155" t="s">
        <v>1101</v>
      </c>
      <c r="F683" s="156" t="s">
        <v>1102</v>
      </c>
      <c r="G683" s="157" t="s">
        <v>520</v>
      </c>
      <c r="H683" s="158">
        <v>30</v>
      </c>
      <c r="I683" s="159"/>
      <c r="J683" s="159"/>
      <c r="K683" s="158">
        <f t="shared" si="58"/>
        <v>0</v>
      </c>
      <c r="L683" s="160"/>
      <c r="M683" s="31"/>
      <c r="N683" s="161" t="s">
        <v>1</v>
      </c>
      <c r="O683" s="121" t="s">
        <v>41</v>
      </c>
      <c r="P683" s="162">
        <f t="shared" si="59"/>
        <v>0</v>
      </c>
      <c r="Q683" s="162">
        <f t="shared" si="60"/>
        <v>0</v>
      </c>
      <c r="R683" s="162">
        <f t="shared" si="61"/>
        <v>0</v>
      </c>
      <c r="T683" s="163">
        <f t="shared" si="62"/>
        <v>0</v>
      </c>
      <c r="U683" s="163">
        <v>0</v>
      </c>
      <c r="V683" s="163">
        <f t="shared" si="63"/>
        <v>0</v>
      </c>
      <c r="W683" s="163">
        <v>0</v>
      </c>
      <c r="X683" s="164">
        <f t="shared" si="64"/>
        <v>0</v>
      </c>
      <c r="AR683" s="165" t="s">
        <v>169</v>
      </c>
      <c r="AT683" s="165" t="s">
        <v>165</v>
      </c>
      <c r="AU683" s="165" t="s">
        <v>85</v>
      </c>
      <c r="AY683" s="16" t="s">
        <v>163</v>
      </c>
      <c r="BE683" s="166">
        <f t="shared" si="65"/>
        <v>0</v>
      </c>
      <c r="BF683" s="166">
        <f t="shared" si="66"/>
        <v>0</v>
      </c>
      <c r="BG683" s="166">
        <f t="shared" si="67"/>
        <v>0</v>
      </c>
      <c r="BH683" s="166">
        <f t="shared" si="68"/>
        <v>0</v>
      </c>
      <c r="BI683" s="166">
        <f t="shared" si="69"/>
        <v>0</v>
      </c>
      <c r="BJ683" s="16" t="s">
        <v>137</v>
      </c>
      <c r="BK683" s="167">
        <f t="shared" si="70"/>
        <v>0</v>
      </c>
      <c r="BL683" s="16" t="s">
        <v>169</v>
      </c>
      <c r="BM683" s="165" t="s">
        <v>1103</v>
      </c>
    </row>
    <row r="684" spans="2:65" s="1" customFormat="1" ht="21.75" customHeight="1">
      <c r="B684" s="31"/>
      <c r="C684" s="154" t="s">
        <v>655</v>
      </c>
      <c r="D684" s="154" t="s">
        <v>165</v>
      </c>
      <c r="E684" s="155" t="s">
        <v>1104</v>
      </c>
      <c r="F684" s="156" t="s">
        <v>1105</v>
      </c>
      <c r="G684" s="157" t="s">
        <v>520</v>
      </c>
      <c r="H684" s="158">
        <v>30</v>
      </c>
      <c r="I684" s="159"/>
      <c r="J684" s="159"/>
      <c r="K684" s="158">
        <f t="shared" si="58"/>
        <v>0</v>
      </c>
      <c r="L684" s="160"/>
      <c r="M684" s="31"/>
      <c r="N684" s="161" t="s">
        <v>1</v>
      </c>
      <c r="O684" s="121" t="s">
        <v>41</v>
      </c>
      <c r="P684" s="162">
        <f t="shared" si="59"/>
        <v>0</v>
      </c>
      <c r="Q684" s="162">
        <f t="shared" si="60"/>
        <v>0</v>
      </c>
      <c r="R684" s="162">
        <f t="shared" si="61"/>
        <v>0</v>
      </c>
      <c r="T684" s="163">
        <f t="shared" si="62"/>
        <v>0</v>
      </c>
      <c r="U684" s="163">
        <v>0</v>
      </c>
      <c r="V684" s="163">
        <f t="shared" si="63"/>
        <v>0</v>
      </c>
      <c r="W684" s="163">
        <v>0</v>
      </c>
      <c r="X684" s="164">
        <f t="shared" si="64"/>
        <v>0</v>
      </c>
      <c r="AR684" s="165" t="s">
        <v>169</v>
      </c>
      <c r="AT684" s="165" t="s">
        <v>165</v>
      </c>
      <c r="AU684" s="165" t="s">
        <v>85</v>
      </c>
      <c r="AY684" s="16" t="s">
        <v>163</v>
      </c>
      <c r="BE684" s="166">
        <f t="shared" si="65"/>
        <v>0</v>
      </c>
      <c r="BF684" s="166">
        <f t="shared" si="66"/>
        <v>0</v>
      </c>
      <c r="BG684" s="166">
        <f t="shared" si="67"/>
        <v>0</v>
      </c>
      <c r="BH684" s="166">
        <f t="shared" si="68"/>
        <v>0</v>
      </c>
      <c r="BI684" s="166">
        <f t="shared" si="69"/>
        <v>0</v>
      </c>
      <c r="BJ684" s="16" t="s">
        <v>137</v>
      </c>
      <c r="BK684" s="167">
        <f t="shared" si="70"/>
        <v>0</v>
      </c>
      <c r="BL684" s="16" t="s">
        <v>169</v>
      </c>
      <c r="BM684" s="165" t="s">
        <v>1106</v>
      </c>
    </row>
    <row r="685" spans="2:65" s="1" customFormat="1" ht="24.15" customHeight="1">
      <c r="B685" s="31"/>
      <c r="C685" s="154" t="s">
        <v>1107</v>
      </c>
      <c r="D685" s="154" t="s">
        <v>165</v>
      </c>
      <c r="E685" s="155" t="s">
        <v>1108</v>
      </c>
      <c r="F685" s="156" t="s">
        <v>1109</v>
      </c>
      <c r="G685" s="157" t="s">
        <v>904</v>
      </c>
      <c r="H685" s="158">
        <v>1</v>
      </c>
      <c r="I685" s="159"/>
      <c r="J685" s="159"/>
      <c r="K685" s="158">
        <f t="shared" si="58"/>
        <v>0</v>
      </c>
      <c r="L685" s="160"/>
      <c r="M685" s="31"/>
      <c r="N685" s="161" t="s">
        <v>1</v>
      </c>
      <c r="O685" s="121" t="s">
        <v>41</v>
      </c>
      <c r="P685" s="162">
        <f t="shared" si="59"/>
        <v>0</v>
      </c>
      <c r="Q685" s="162">
        <f t="shared" si="60"/>
        <v>0</v>
      </c>
      <c r="R685" s="162">
        <f t="shared" si="61"/>
        <v>0</v>
      </c>
      <c r="T685" s="163">
        <f t="shared" si="62"/>
        <v>0</v>
      </c>
      <c r="U685" s="163">
        <v>0</v>
      </c>
      <c r="V685" s="163">
        <f t="shared" si="63"/>
        <v>0</v>
      </c>
      <c r="W685" s="163">
        <v>0</v>
      </c>
      <c r="X685" s="164">
        <f t="shared" si="64"/>
        <v>0</v>
      </c>
      <c r="AR685" s="165" t="s">
        <v>169</v>
      </c>
      <c r="AT685" s="165" t="s">
        <v>165</v>
      </c>
      <c r="AU685" s="165" t="s">
        <v>85</v>
      </c>
      <c r="AY685" s="16" t="s">
        <v>163</v>
      </c>
      <c r="BE685" s="166">
        <f t="shared" si="65"/>
        <v>0</v>
      </c>
      <c r="BF685" s="166">
        <f t="shared" si="66"/>
        <v>0</v>
      </c>
      <c r="BG685" s="166">
        <f t="shared" si="67"/>
        <v>0</v>
      </c>
      <c r="BH685" s="166">
        <f t="shared" si="68"/>
        <v>0</v>
      </c>
      <c r="BI685" s="166">
        <f t="shared" si="69"/>
        <v>0</v>
      </c>
      <c r="BJ685" s="16" t="s">
        <v>137</v>
      </c>
      <c r="BK685" s="167">
        <f t="shared" si="70"/>
        <v>0</v>
      </c>
      <c r="BL685" s="16" t="s">
        <v>169</v>
      </c>
      <c r="BM685" s="165" t="s">
        <v>1110</v>
      </c>
    </row>
    <row r="686" spans="2:65" s="1" customFormat="1" ht="24.15" customHeight="1">
      <c r="B686" s="31"/>
      <c r="C686" s="154" t="s">
        <v>658</v>
      </c>
      <c r="D686" s="154" t="s">
        <v>165</v>
      </c>
      <c r="E686" s="155" t="s">
        <v>1111</v>
      </c>
      <c r="F686" s="156" t="s">
        <v>1112</v>
      </c>
      <c r="G686" s="157" t="s">
        <v>904</v>
      </c>
      <c r="H686" s="158">
        <v>1</v>
      </c>
      <c r="I686" s="159"/>
      <c r="J686" s="159"/>
      <c r="K686" s="158">
        <f t="shared" si="58"/>
        <v>0</v>
      </c>
      <c r="L686" s="160"/>
      <c r="M686" s="31"/>
      <c r="N686" s="161" t="s">
        <v>1</v>
      </c>
      <c r="O686" s="121" t="s">
        <v>41</v>
      </c>
      <c r="P686" s="162">
        <f t="shared" si="59"/>
        <v>0</v>
      </c>
      <c r="Q686" s="162">
        <f t="shared" si="60"/>
        <v>0</v>
      </c>
      <c r="R686" s="162">
        <f t="shared" si="61"/>
        <v>0</v>
      </c>
      <c r="T686" s="163">
        <f t="shared" si="62"/>
        <v>0</v>
      </c>
      <c r="U686" s="163">
        <v>0</v>
      </c>
      <c r="V686" s="163">
        <f t="shared" si="63"/>
        <v>0</v>
      </c>
      <c r="W686" s="163">
        <v>0</v>
      </c>
      <c r="X686" s="164">
        <f t="shared" si="64"/>
        <v>0</v>
      </c>
      <c r="AR686" s="165" t="s">
        <v>169</v>
      </c>
      <c r="AT686" s="165" t="s">
        <v>165</v>
      </c>
      <c r="AU686" s="165" t="s">
        <v>85</v>
      </c>
      <c r="AY686" s="16" t="s">
        <v>163</v>
      </c>
      <c r="BE686" s="166">
        <f t="shared" si="65"/>
        <v>0</v>
      </c>
      <c r="BF686" s="166">
        <f t="shared" si="66"/>
        <v>0</v>
      </c>
      <c r="BG686" s="166">
        <f t="shared" si="67"/>
        <v>0</v>
      </c>
      <c r="BH686" s="166">
        <f t="shared" si="68"/>
        <v>0</v>
      </c>
      <c r="BI686" s="166">
        <f t="shared" si="69"/>
        <v>0</v>
      </c>
      <c r="BJ686" s="16" t="s">
        <v>137</v>
      </c>
      <c r="BK686" s="167">
        <f t="shared" si="70"/>
        <v>0</v>
      </c>
      <c r="BL686" s="16" t="s">
        <v>169</v>
      </c>
      <c r="BM686" s="165" t="s">
        <v>1113</v>
      </c>
    </row>
    <row r="687" spans="2:65" s="1" customFormat="1" ht="33" customHeight="1">
      <c r="B687" s="31"/>
      <c r="C687" s="154" t="s">
        <v>1114</v>
      </c>
      <c r="D687" s="154" t="s">
        <v>165</v>
      </c>
      <c r="E687" s="155" t="s">
        <v>1115</v>
      </c>
      <c r="F687" s="156" t="s">
        <v>1116</v>
      </c>
      <c r="G687" s="157" t="s">
        <v>520</v>
      </c>
      <c r="H687" s="158">
        <v>35.6</v>
      </c>
      <c r="I687" s="159"/>
      <c r="J687" s="159"/>
      <c r="K687" s="158">
        <f t="shared" si="58"/>
        <v>0</v>
      </c>
      <c r="L687" s="160"/>
      <c r="M687" s="31"/>
      <c r="N687" s="161" t="s">
        <v>1</v>
      </c>
      <c r="O687" s="121" t="s">
        <v>41</v>
      </c>
      <c r="P687" s="162">
        <f t="shared" si="59"/>
        <v>0</v>
      </c>
      <c r="Q687" s="162">
        <f t="shared" si="60"/>
        <v>0</v>
      </c>
      <c r="R687" s="162">
        <f t="shared" si="61"/>
        <v>0</v>
      </c>
      <c r="T687" s="163">
        <f t="shared" si="62"/>
        <v>0</v>
      </c>
      <c r="U687" s="163">
        <v>0</v>
      </c>
      <c r="V687" s="163">
        <f t="shared" si="63"/>
        <v>0</v>
      </c>
      <c r="W687" s="163">
        <v>0</v>
      </c>
      <c r="X687" s="164">
        <f t="shared" si="64"/>
        <v>0</v>
      </c>
      <c r="AR687" s="165" t="s">
        <v>169</v>
      </c>
      <c r="AT687" s="165" t="s">
        <v>165</v>
      </c>
      <c r="AU687" s="165" t="s">
        <v>85</v>
      </c>
      <c r="AY687" s="16" t="s">
        <v>163</v>
      </c>
      <c r="BE687" s="166">
        <f t="shared" si="65"/>
        <v>0</v>
      </c>
      <c r="BF687" s="166">
        <f t="shared" si="66"/>
        <v>0</v>
      </c>
      <c r="BG687" s="166">
        <f t="shared" si="67"/>
        <v>0</v>
      </c>
      <c r="BH687" s="166">
        <f t="shared" si="68"/>
        <v>0</v>
      </c>
      <c r="BI687" s="166">
        <f t="shared" si="69"/>
        <v>0</v>
      </c>
      <c r="BJ687" s="16" t="s">
        <v>137</v>
      </c>
      <c r="BK687" s="167">
        <f t="shared" si="70"/>
        <v>0</v>
      </c>
      <c r="BL687" s="16" t="s">
        <v>169</v>
      </c>
      <c r="BM687" s="165" t="s">
        <v>1117</v>
      </c>
    </row>
    <row r="688" spans="2:65" s="1" customFormat="1" ht="37.799999999999997" customHeight="1">
      <c r="B688" s="31"/>
      <c r="C688" s="154" t="s">
        <v>662</v>
      </c>
      <c r="D688" s="154" t="s">
        <v>165</v>
      </c>
      <c r="E688" s="155" t="s">
        <v>1118</v>
      </c>
      <c r="F688" s="156" t="s">
        <v>1119</v>
      </c>
      <c r="G688" s="157" t="s">
        <v>234</v>
      </c>
      <c r="H688" s="158">
        <v>1</v>
      </c>
      <c r="I688" s="159"/>
      <c r="J688" s="159"/>
      <c r="K688" s="158">
        <f t="shared" si="58"/>
        <v>0</v>
      </c>
      <c r="L688" s="160"/>
      <c r="M688" s="31"/>
      <c r="N688" s="161" t="s">
        <v>1</v>
      </c>
      <c r="O688" s="121" t="s">
        <v>41</v>
      </c>
      <c r="P688" s="162">
        <f t="shared" si="59"/>
        <v>0</v>
      </c>
      <c r="Q688" s="162">
        <f t="shared" si="60"/>
        <v>0</v>
      </c>
      <c r="R688" s="162">
        <f t="shared" si="61"/>
        <v>0</v>
      </c>
      <c r="T688" s="163">
        <f t="shared" si="62"/>
        <v>0</v>
      </c>
      <c r="U688" s="163">
        <v>0</v>
      </c>
      <c r="V688" s="163">
        <f t="shared" si="63"/>
        <v>0</v>
      </c>
      <c r="W688" s="163">
        <v>0</v>
      </c>
      <c r="X688" s="164">
        <f t="shared" si="64"/>
        <v>0</v>
      </c>
      <c r="AR688" s="165" t="s">
        <v>169</v>
      </c>
      <c r="AT688" s="165" t="s">
        <v>165</v>
      </c>
      <c r="AU688" s="165" t="s">
        <v>85</v>
      </c>
      <c r="AY688" s="16" t="s">
        <v>163</v>
      </c>
      <c r="BE688" s="166">
        <f t="shared" si="65"/>
        <v>0</v>
      </c>
      <c r="BF688" s="166">
        <f t="shared" si="66"/>
        <v>0</v>
      </c>
      <c r="BG688" s="166">
        <f t="shared" si="67"/>
        <v>0</v>
      </c>
      <c r="BH688" s="166">
        <f t="shared" si="68"/>
        <v>0</v>
      </c>
      <c r="BI688" s="166">
        <f t="shared" si="69"/>
        <v>0</v>
      </c>
      <c r="BJ688" s="16" t="s">
        <v>137</v>
      </c>
      <c r="BK688" s="167">
        <f t="shared" si="70"/>
        <v>0</v>
      </c>
      <c r="BL688" s="16" t="s">
        <v>169</v>
      </c>
      <c r="BM688" s="165" t="s">
        <v>1120</v>
      </c>
    </row>
    <row r="689" spans="2:65" s="1" customFormat="1" ht="37.799999999999997" customHeight="1">
      <c r="B689" s="31"/>
      <c r="C689" s="154" t="s">
        <v>1121</v>
      </c>
      <c r="D689" s="154" t="s">
        <v>165</v>
      </c>
      <c r="E689" s="155" t="s">
        <v>1122</v>
      </c>
      <c r="F689" s="156" t="s">
        <v>1123</v>
      </c>
      <c r="G689" s="157" t="s">
        <v>234</v>
      </c>
      <c r="H689" s="158">
        <v>1</v>
      </c>
      <c r="I689" s="159"/>
      <c r="J689" s="159"/>
      <c r="K689" s="158">
        <f t="shared" si="58"/>
        <v>0</v>
      </c>
      <c r="L689" s="160"/>
      <c r="M689" s="31"/>
      <c r="N689" s="161" t="s">
        <v>1</v>
      </c>
      <c r="O689" s="121" t="s">
        <v>41</v>
      </c>
      <c r="P689" s="162">
        <f t="shared" si="59"/>
        <v>0</v>
      </c>
      <c r="Q689" s="162">
        <f t="shared" si="60"/>
        <v>0</v>
      </c>
      <c r="R689" s="162">
        <f t="shared" si="61"/>
        <v>0</v>
      </c>
      <c r="T689" s="163">
        <f t="shared" si="62"/>
        <v>0</v>
      </c>
      <c r="U689" s="163">
        <v>0</v>
      </c>
      <c r="V689" s="163">
        <f t="shared" si="63"/>
        <v>0</v>
      </c>
      <c r="W689" s="163">
        <v>0</v>
      </c>
      <c r="X689" s="164">
        <f t="shared" si="64"/>
        <v>0</v>
      </c>
      <c r="AR689" s="165" t="s">
        <v>169</v>
      </c>
      <c r="AT689" s="165" t="s">
        <v>165</v>
      </c>
      <c r="AU689" s="165" t="s">
        <v>85</v>
      </c>
      <c r="AY689" s="16" t="s">
        <v>163</v>
      </c>
      <c r="BE689" s="166">
        <f t="shared" si="65"/>
        <v>0</v>
      </c>
      <c r="BF689" s="166">
        <f t="shared" si="66"/>
        <v>0</v>
      </c>
      <c r="BG689" s="166">
        <f t="shared" si="67"/>
        <v>0</v>
      </c>
      <c r="BH689" s="166">
        <f t="shared" si="68"/>
        <v>0</v>
      </c>
      <c r="BI689" s="166">
        <f t="shared" si="69"/>
        <v>0</v>
      </c>
      <c r="BJ689" s="16" t="s">
        <v>137</v>
      </c>
      <c r="BK689" s="167">
        <f t="shared" si="70"/>
        <v>0</v>
      </c>
      <c r="BL689" s="16" t="s">
        <v>169</v>
      </c>
      <c r="BM689" s="165" t="s">
        <v>1124</v>
      </c>
    </row>
    <row r="690" spans="2:65" s="1" customFormat="1" ht="24.15" customHeight="1">
      <c r="B690" s="31"/>
      <c r="C690" s="154" t="s">
        <v>666</v>
      </c>
      <c r="D690" s="154" t="s">
        <v>165</v>
      </c>
      <c r="E690" s="155" t="s">
        <v>1125</v>
      </c>
      <c r="F690" s="156" t="s">
        <v>1126</v>
      </c>
      <c r="G690" s="157" t="s">
        <v>234</v>
      </c>
      <c r="H690" s="158">
        <v>1</v>
      </c>
      <c r="I690" s="159"/>
      <c r="J690" s="159"/>
      <c r="K690" s="158">
        <f t="shared" si="58"/>
        <v>0</v>
      </c>
      <c r="L690" s="160"/>
      <c r="M690" s="31"/>
      <c r="N690" s="161" t="s">
        <v>1</v>
      </c>
      <c r="O690" s="121" t="s">
        <v>41</v>
      </c>
      <c r="P690" s="162">
        <f t="shared" si="59"/>
        <v>0</v>
      </c>
      <c r="Q690" s="162">
        <f t="shared" si="60"/>
        <v>0</v>
      </c>
      <c r="R690" s="162">
        <f t="shared" si="61"/>
        <v>0</v>
      </c>
      <c r="T690" s="163">
        <f t="shared" si="62"/>
        <v>0</v>
      </c>
      <c r="U690" s="163">
        <v>0</v>
      </c>
      <c r="V690" s="163">
        <f t="shared" si="63"/>
        <v>0</v>
      </c>
      <c r="W690" s="163">
        <v>0</v>
      </c>
      <c r="X690" s="164">
        <f t="shared" si="64"/>
        <v>0</v>
      </c>
      <c r="AR690" s="165" t="s">
        <v>169</v>
      </c>
      <c r="AT690" s="165" t="s">
        <v>165</v>
      </c>
      <c r="AU690" s="165" t="s">
        <v>85</v>
      </c>
      <c r="AY690" s="16" t="s">
        <v>163</v>
      </c>
      <c r="BE690" s="166">
        <f t="shared" si="65"/>
        <v>0</v>
      </c>
      <c r="BF690" s="166">
        <f t="shared" si="66"/>
        <v>0</v>
      </c>
      <c r="BG690" s="166">
        <f t="shared" si="67"/>
        <v>0</v>
      </c>
      <c r="BH690" s="166">
        <f t="shared" si="68"/>
        <v>0</v>
      </c>
      <c r="BI690" s="166">
        <f t="shared" si="69"/>
        <v>0</v>
      </c>
      <c r="BJ690" s="16" t="s">
        <v>137</v>
      </c>
      <c r="BK690" s="167">
        <f t="shared" si="70"/>
        <v>0</v>
      </c>
      <c r="BL690" s="16" t="s">
        <v>169</v>
      </c>
      <c r="BM690" s="165" t="s">
        <v>1127</v>
      </c>
    </row>
    <row r="691" spans="2:65" s="1" customFormat="1" ht="33" customHeight="1">
      <c r="B691" s="31"/>
      <c r="C691" s="154" t="s">
        <v>1128</v>
      </c>
      <c r="D691" s="154" t="s">
        <v>165</v>
      </c>
      <c r="E691" s="155" t="s">
        <v>1129</v>
      </c>
      <c r="F691" s="156" t="s">
        <v>1130</v>
      </c>
      <c r="G691" s="157" t="s">
        <v>234</v>
      </c>
      <c r="H691" s="158">
        <v>1</v>
      </c>
      <c r="I691" s="159"/>
      <c r="J691" s="159"/>
      <c r="K691" s="158">
        <f t="shared" si="58"/>
        <v>0</v>
      </c>
      <c r="L691" s="160"/>
      <c r="M691" s="31"/>
      <c r="N691" s="161" t="s">
        <v>1</v>
      </c>
      <c r="O691" s="121" t="s">
        <v>41</v>
      </c>
      <c r="P691" s="162">
        <f t="shared" si="59"/>
        <v>0</v>
      </c>
      <c r="Q691" s="162">
        <f t="shared" si="60"/>
        <v>0</v>
      </c>
      <c r="R691" s="162">
        <f t="shared" si="61"/>
        <v>0</v>
      </c>
      <c r="T691" s="163">
        <f t="shared" si="62"/>
        <v>0</v>
      </c>
      <c r="U691" s="163">
        <v>0</v>
      </c>
      <c r="V691" s="163">
        <f t="shared" si="63"/>
        <v>0</v>
      </c>
      <c r="W691" s="163">
        <v>0</v>
      </c>
      <c r="X691" s="164">
        <f t="shared" si="64"/>
        <v>0</v>
      </c>
      <c r="AR691" s="165" t="s">
        <v>169</v>
      </c>
      <c r="AT691" s="165" t="s">
        <v>165</v>
      </c>
      <c r="AU691" s="165" t="s">
        <v>85</v>
      </c>
      <c r="AY691" s="16" t="s">
        <v>163</v>
      </c>
      <c r="BE691" s="166">
        <f t="shared" si="65"/>
        <v>0</v>
      </c>
      <c r="BF691" s="166">
        <f t="shared" si="66"/>
        <v>0</v>
      </c>
      <c r="BG691" s="166">
        <f t="shared" si="67"/>
        <v>0</v>
      </c>
      <c r="BH691" s="166">
        <f t="shared" si="68"/>
        <v>0</v>
      </c>
      <c r="BI691" s="166">
        <f t="shared" si="69"/>
        <v>0</v>
      </c>
      <c r="BJ691" s="16" t="s">
        <v>137</v>
      </c>
      <c r="BK691" s="167">
        <f t="shared" si="70"/>
        <v>0</v>
      </c>
      <c r="BL691" s="16" t="s">
        <v>169</v>
      </c>
      <c r="BM691" s="165" t="s">
        <v>1131</v>
      </c>
    </row>
    <row r="692" spans="2:65" s="1" customFormat="1" ht="24.15" customHeight="1">
      <c r="B692" s="31"/>
      <c r="C692" s="154" t="s">
        <v>674</v>
      </c>
      <c r="D692" s="154" t="s">
        <v>165</v>
      </c>
      <c r="E692" s="155" t="s">
        <v>1132</v>
      </c>
      <c r="F692" s="156" t="s">
        <v>1133</v>
      </c>
      <c r="G692" s="157" t="s">
        <v>234</v>
      </c>
      <c r="H692" s="158">
        <v>1</v>
      </c>
      <c r="I692" s="159"/>
      <c r="J692" s="159"/>
      <c r="K692" s="158">
        <f t="shared" si="58"/>
        <v>0</v>
      </c>
      <c r="L692" s="160"/>
      <c r="M692" s="31"/>
      <c r="N692" s="161" t="s">
        <v>1</v>
      </c>
      <c r="O692" s="121" t="s">
        <v>41</v>
      </c>
      <c r="P692" s="162">
        <f t="shared" si="59"/>
        <v>0</v>
      </c>
      <c r="Q692" s="162">
        <f t="shared" si="60"/>
        <v>0</v>
      </c>
      <c r="R692" s="162">
        <f t="shared" si="61"/>
        <v>0</v>
      </c>
      <c r="T692" s="163">
        <f t="shared" si="62"/>
        <v>0</v>
      </c>
      <c r="U692" s="163">
        <v>0</v>
      </c>
      <c r="V692" s="163">
        <f t="shared" si="63"/>
        <v>0</v>
      </c>
      <c r="W692" s="163">
        <v>0</v>
      </c>
      <c r="X692" s="164">
        <f t="shared" si="64"/>
        <v>0</v>
      </c>
      <c r="AR692" s="165" t="s">
        <v>169</v>
      </c>
      <c r="AT692" s="165" t="s">
        <v>165</v>
      </c>
      <c r="AU692" s="165" t="s">
        <v>85</v>
      </c>
      <c r="AY692" s="16" t="s">
        <v>163</v>
      </c>
      <c r="BE692" s="166">
        <f t="shared" si="65"/>
        <v>0</v>
      </c>
      <c r="BF692" s="166">
        <f t="shared" si="66"/>
        <v>0</v>
      </c>
      <c r="BG692" s="166">
        <f t="shared" si="67"/>
        <v>0</v>
      </c>
      <c r="BH692" s="166">
        <f t="shared" si="68"/>
        <v>0</v>
      </c>
      <c r="BI692" s="166">
        <f t="shared" si="69"/>
        <v>0</v>
      </c>
      <c r="BJ692" s="16" t="s">
        <v>137</v>
      </c>
      <c r="BK692" s="167">
        <f t="shared" si="70"/>
        <v>0</v>
      </c>
      <c r="BL692" s="16" t="s">
        <v>169</v>
      </c>
      <c r="BM692" s="165" t="s">
        <v>1134</v>
      </c>
    </row>
    <row r="693" spans="2:65" s="1" customFormat="1" ht="37.799999999999997" customHeight="1">
      <c r="B693" s="31"/>
      <c r="C693" s="154" t="s">
        <v>1135</v>
      </c>
      <c r="D693" s="154" t="s">
        <v>165</v>
      </c>
      <c r="E693" s="155" t="s">
        <v>851</v>
      </c>
      <c r="F693" s="156" t="s">
        <v>852</v>
      </c>
      <c r="G693" s="157" t="s">
        <v>520</v>
      </c>
      <c r="H693" s="158">
        <v>42</v>
      </c>
      <c r="I693" s="159"/>
      <c r="J693" s="159"/>
      <c r="K693" s="158">
        <f t="shared" si="58"/>
        <v>0</v>
      </c>
      <c r="L693" s="160"/>
      <c r="M693" s="31"/>
      <c r="N693" s="161" t="s">
        <v>1</v>
      </c>
      <c r="O693" s="121" t="s">
        <v>41</v>
      </c>
      <c r="P693" s="162">
        <f t="shared" si="59"/>
        <v>0</v>
      </c>
      <c r="Q693" s="162">
        <f t="shared" si="60"/>
        <v>0</v>
      </c>
      <c r="R693" s="162">
        <f t="shared" si="61"/>
        <v>0</v>
      </c>
      <c r="T693" s="163">
        <f t="shared" si="62"/>
        <v>0</v>
      </c>
      <c r="U693" s="163">
        <v>0</v>
      </c>
      <c r="V693" s="163">
        <f t="shared" si="63"/>
        <v>0</v>
      </c>
      <c r="W693" s="163">
        <v>0</v>
      </c>
      <c r="X693" s="164">
        <f t="shared" si="64"/>
        <v>0</v>
      </c>
      <c r="AR693" s="165" t="s">
        <v>169</v>
      </c>
      <c r="AT693" s="165" t="s">
        <v>165</v>
      </c>
      <c r="AU693" s="165" t="s">
        <v>85</v>
      </c>
      <c r="AY693" s="16" t="s">
        <v>163</v>
      </c>
      <c r="BE693" s="166">
        <f t="shared" si="65"/>
        <v>0</v>
      </c>
      <c r="BF693" s="166">
        <f t="shared" si="66"/>
        <v>0</v>
      </c>
      <c r="BG693" s="166">
        <f t="shared" si="67"/>
        <v>0</v>
      </c>
      <c r="BH693" s="166">
        <f t="shared" si="68"/>
        <v>0</v>
      </c>
      <c r="BI693" s="166">
        <f t="shared" si="69"/>
        <v>0</v>
      </c>
      <c r="BJ693" s="16" t="s">
        <v>137</v>
      </c>
      <c r="BK693" s="167">
        <f t="shared" si="70"/>
        <v>0</v>
      </c>
      <c r="BL693" s="16" t="s">
        <v>169</v>
      </c>
      <c r="BM693" s="165" t="s">
        <v>1136</v>
      </c>
    </row>
    <row r="694" spans="2:65" s="1" customFormat="1" ht="37.799999999999997" customHeight="1">
      <c r="B694" s="31"/>
      <c r="C694" s="154" t="s">
        <v>678</v>
      </c>
      <c r="D694" s="154" t="s">
        <v>165</v>
      </c>
      <c r="E694" s="155" t="s">
        <v>855</v>
      </c>
      <c r="F694" s="156" t="s">
        <v>856</v>
      </c>
      <c r="G694" s="157" t="s">
        <v>520</v>
      </c>
      <c r="H694" s="158">
        <v>42</v>
      </c>
      <c r="I694" s="159"/>
      <c r="J694" s="159"/>
      <c r="K694" s="158">
        <f t="shared" si="58"/>
        <v>0</v>
      </c>
      <c r="L694" s="160"/>
      <c r="M694" s="31"/>
      <c r="N694" s="161" t="s">
        <v>1</v>
      </c>
      <c r="O694" s="121" t="s">
        <v>41</v>
      </c>
      <c r="P694" s="162">
        <f t="shared" si="59"/>
        <v>0</v>
      </c>
      <c r="Q694" s="162">
        <f t="shared" si="60"/>
        <v>0</v>
      </c>
      <c r="R694" s="162">
        <f t="shared" si="61"/>
        <v>0</v>
      </c>
      <c r="T694" s="163">
        <f t="shared" si="62"/>
        <v>0</v>
      </c>
      <c r="U694" s="163">
        <v>0</v>
      </c>
      <c r="V694" s="163">
        <f t="shared" si="63"/>
        <v>0</v>
      </c>
      <c r="W694" s="163">
        <v>0</v>
      </c>
      <c r="X694" s="164">
        <f t="shared" si="64"/>
        <v>0</v>
      </c>
      <c r="AR694" s="165" t="s">
        <v>169</v>
      </c>
      <c r="AT694" s="165" t="s">
        <v>165</v>
      </c>
      <c r="AU694" s="165" t="s">
        <v>85</v>
      </c>
      <c r="AY694" s="16" t="s">
        <v>163</v>
      </c>
      <c r="BE694" s="166">
        <f t="shared" si="65"/>
        <v>0</v>
      </c>
      <c r="BF694" s="166">
        <f t="shared" si="66"/>
        <v>0</v>
      </c>
      <c r="BG694" s="166">
        <f t="shared" si="67"/>
        <v>0</v>
      </c>
      <c r="BH694" s="166">
        <f t="shared" si="68"/>
        <v>0</v>
      </c>
      <c r="BI694" s="166">
        <f t="shared" si="69"/>
        <v>0</v>
      </c>
      <c r="BJ694" s="16" t="s">
        <v>137</v>
      </c>
      <c r="BK694" s="167">
        <f t="shared" si="70"/>
        <v>0</v>
      </c>
      <c r="BL694" s="16" t="s">
        <v>169</v>
      </c>
      <c r="BM694" s="165" t="s">
        <v>1137</v>
      </c>
    </row>
    <row r="695" spans="2:65" s="1" customFormat="1" ht="37.799999999999997" customHeight="1">
      <c r="B695" s="31"/>
      <c r="C695" s="154" t="s">
        <v>1138</v>
      </c>
      <c r="D695" s="154" t="s">
        <v>165</v>
      </c>
      <c r="E695" s="155" t="s">
        <v>825</v>
      </c>
      <c r="F695" s="156" t="s">
        <v>826</v>
      </c>
      <c r="G695" s="157" t="s">
        <v>520</v>
      </c>
      <c r="H695" s="158">
        <v>6.44</v>
      </c>
      <c r="I695" s="159"/>
      <c r="J695" s="159"/>
      <c r="K695" s="158">
        <f t="shared" si="58"/>
        <v>0</v>
      </c>
      <c r="L695" s="160"/>
      <c r="M695" s="31"/>
      <c r="N695" s="161" t="s">
        <v>1</v>
      </c>
      <c r="O695" s="121" t="s">
        <v>41</v>
      </c>
      <c r="P695" s="162">
        <f t="shared" si="59"/>
        <v>0</v>
      </c>
      <c r="Q695" s="162">
        <f t="shared" si="60"/>
        <v>0</v>
      </c>
      <c r="R695" s="162">
        <f t="shared" si="61"/>
        <v>0</v>
      </c>
      <c r="T695" s="163">
        <f t="shared" si="62"/>
        <v>0</v>
      </c>
      <c r="U695" s="163">
        <v>0</v>
      </c>
      <c r="V695" s="163">
        <f t="shared" si="63"/>
        <v>0</v>
      </c>
      <c r="W695" s="163">
        <v>0</v>
      </c>
      <c r="X695" s="164">
        <f t="shared" si="64"/>
        <v>0</v>
      </c>
      <c r="AR695" s="165" t="s">
        <v>169</v>
      </c>
      <c r="AT695" s="165" t="s">
        <v>165</v>
      </c>
      <c r="AU695" s="165" t="s">
        <v>85</v>
      </c>
      <c r="AY695" s="16" t="s">
        <v>163</v>
      </c>
      <c r="BE695" s="166">
        <f t="shared" si="65"/>
        <v>0</v>
      </c>
      <c r="BF695" s="166">
        <f t="shared" si="66"/>
        <v>0</v>
      </c>
      <c r="BG695" s="166">
        <f t="shared" si="67"/>
        <v>0</v>
      </c>
      <c r="BH695" s="166">
        <f t="shared" si="68"/>
        <v>0</v>
      </c>
      <c r="BI695" s="166">
        <f t="shared" si="69"/>
        <v>0</v>
      </c>
      <c r="BJ695" s="16" t="s">
        <v>137</v>
      </c>
      <c r="BK695" s="167">
        <f t="shared" si="70"/>
        <v>0</v>
      </c>
      <c r="BL695" s="16" t="s">
        <v>169</v>
      </c>
      <c r="BM695" s="165" t="s">
        <v>1139</v>
      </c>
    </row>
    <row r="696" spans="2:65" s="1" customFormat="1" ht="55.5" customHeight="1">
      <c r="B696" s="31"/>
      <c r="C696" s="154" t="s">
        <v>683</v>
      </c>
      <c r="D696" s="154" t="s">
        <v>165</v>
      </c>
      <c r="E696" s="155" t="s">
        <v>830</v>
      </c>
      <c r="F696" s="156" t="s">
        <v>1140</v>
      </c>
      <c r="G696" s="157" t="s">
        <v>234</v>
      </c>
      <c r="H696" s="158">
        <v>1</v>
      </c>
      <c r="I696" s="159"/>
      <c r="J696" s="159"/>
      <c r="K696" s="158">
        <f t="shared" si="58"/>
        <v>0</v>
      </c>
      <c r="L696" s="160"/>
      <c r="M696" s="31"/>
      <c r="N696" s="161" t="s">
        <v>1</v>
      </c>
      <c r="O696" s="121" t="s">
        <v>41</v>
      </c>
      <c r="P696" s="162">
        <f t="shared" si="59"/>
        <v>0</v>
      </c>
      <c r="Q696" s="162">
        <f t="shared" si="60"/>
        <v>0</v>
      </c>
      <c r="R696" s="162">
        <f t="shared" si="61"/>
        <v>0</v>
      </c>
      <c r="T696" s="163">
        <f t="shared" si="62"/>
        <v>0</v>
      </c>
      <c r="U696" s="163">
        <v>0</v>
      </c>
      <c r="V696" s="163">
        <f t="shared" si="63"/>
        <v>0</v>
      </c>
      <c r="W696" s="163">
        <v>0</v>
      </c>
      <c r="X696" s="164">
        <f t="shared" si="64"/>
        <v>0</v>
      </c>
      <c r="AR696" s="165" t="s">
        <v>169</v>
      </c>
      <c r="AT696" s="165" t="s">
        <v>165</v>
      </c>
      <c r="AU696" s="165" t="s">
        <v>85</v>
      </c>
      <c r="AY696" s="16" t="s">
        <v>163</v>
      </c>
      <c r="BE696" s="166">
        <f t="shared" si="65"/>
        <v>0</v>
      </c>
      <c r="BF696" s="166">
        <f t="shared" si="66"/>
        <v>0</v>
      </c>
      <c r="BG696" s="166">
        <f t="shared" si="67"/>
        <v>0</v>
      </c>
      <c r="BH696" s="166">
        <f t="shared" si="68"/>
        <v>0</v>
      </c>
      <c r="BI696" s="166">
        <f t="shared" si="69"/>
        <v>0</v>
      </c>
      <c r="BJ696" s="16" t="s">
        <v>137</v>
      </c>
      <c r="BK696" s="167">
        <f t="shared" si="70"/>
        <v>0</v>
      </c>
      <c r="BL696" s="16" t="s">
        <v>169</v>
      </c>
      <c r="BM696" s="165" t="s">
        <v>1141</v>
      </c>
    </row>
    <row r="697" spans="2:65" s="1" customFormat="1" ht="49.05" customHeight="1">
      <c r="B697" s="31"/>
      <c r="C697" s="154" t="s">
        <v>1142</v>
      </c>
      <c r="D697" s="154" t="s">
        <v>165</v>
      </c>
      <c r="E697" s="155" t="s">
        <v>1143</v>
      </c>
      <c r="F697" s="156" t="s">
        <v>1144</v>
      </c>
      <c r="G697" s="157" t="s">
        <v>234</v>
      </c>
      <c r="H697" s="158">
        <v>1</v>
      </c>
      <c r="I697" s="159"/>
      <c r="J697" s="159"/>
      <c r="K697" s="158">
        <f t="shared" si="58"/>
        <v>0</v>
      </c>
      <c r="L697" s="160"/>
      <c r="M697" s="31"/>
      <c r="N697" s="161" t="s">
        <v>1</v>
      </c>
      <c r="O697" s="121" t="s">
        <v>41</v>
      </c>
      <c r="P697" s="162">
        <f t="shared" si="59"/>
        <v>0</v>
      </c>
      <c r="Q697" s="162">
        <f t="shared" si="60"/>
        <v>0</v>
      </c>
      <c r="R697" s="162">
        <f t="shared" si="61"/>
        <v>0</v>
      </c>
      <c r="T697" s="163">
        <f t="shared" si="62"/>
        <v>0</v>
      </c>
      <c r="U697" s="163">
        <v>0</v>
      </c>
      <c r="V697" s="163">
        <f t="shared" si="63"/>
        <v>0</v>
      </c>
      <c r="W697" s="163">
        <v>0</v>
      </c>
      <c r="X697" s="164">
        <f t="shared" si="64"/>
        <v>0</v>
      </c>
      <c r="AR697" s="165" t="s">
        <v>169</v>
      </c>
      <c r="AT697" s="165" t="s">
        <v>165</v>
      </c>
      <c r="AU697" s="165" t="s">
        <v>85</v>
      </c>
      <c r="AY697" s="16" t="s">
        <v>163</v>
      </c>
      <c r="BE697" s="166">
        <f t="shared" si="65"/>
        <v>0</v>
      </c>
      <c r="BF697" s="166">
        <f t="shared" si="66"/>
        <v>0</v>
      </c>
      <c r="BG697" s="166">
        <f t="shared" si="67"/>
        <v>0</v>
      </c>
      <c r="BH697" s="166">
        <f t="shared" si="68"/>
        <v>0</v>
      </c>
      <c r="BI697" s="166">
        <f t="shared" si="69"/>
        <v>0</v>
      </c>
      <c r="BJ697" s="16" t="s">
        <v>137</v>
      </c>
      <c r="BK697" s="167">
        <f t="shared" si="70"/>
        <v>0</v>
      </c>
      <c r="BL697" s="16" t="s">
        <v>169</v>
      </c>
      <c r="BM697" s="165" t="s">
        <v>1145</v>
      </c>
    </row>
    <row r="698" spans="2:65" s="1" customFormat="1" ht="62.7" customHeight="1">
      <c r="B698" s="31"/>
      <c r="C698" s="154" t="s">
        <v>685</v>
      </c>
      <c r="D698" s="154" t="s">
        <v>165</v>
      </c>
      <c r="E698" s="155" t="s">
        <v>1146</v>
      </c>
      <c r="F698" s="156" t="s">
        <v>1147</v>
      </c>
      <c r="G698" s="157" t="s">
        <v>213</v>
      </c>
      <c r="H698" s="158">
        <v>1531</v>
      </c>
      <c r="I698" s="159"/>
      <c r="J698" s="159"/>
      <c r="K698" s="158">
        <f t="shared" si="58"/>
        <v>0</v>
      </c>
      <c r="L698" s="160"/>
      <c r="M698" s="31"/>
      <c r="N698" s="161" t="s">
        <v>1</v>
      </c>
      <c r="O698" s="121" t="s">
        <v>41</v>
      </c>
      <c r="P698" s="162">
        <f t="shared" si="59"/>
        <v>0</v>
      </c>
      <c r="Q698" s="162">
        <f t="shared" si="60"/>
        <v>0</v>
      </c>
      <c r="R698" s="162">
        <f t="shared" si="61"/>
        <v>0</v>
      </c>
      <c r="T698" s="163">
        <f t="shared" si="62"/>
        <v>0</v>
      </c>
      <c r="U698" s="163">
        <v>0</v>
      </c>
      <c r="V698" s="163">
        <f t="shared" si="63"/>
        <v>0</v>
      </c>
      <c r="W698" s="163">
        <v>0</v>
      </c>
      <c r="X698" s="164">
        <f t="shared" si="64"/>
        <v>0</v>
      </c>
      <c r="AR698" s="165" t="s">
        <v>169</v>
      </c>
      <c r="AT698" s="165" t="s">
        <v>165</v>
      </c>
      <c r="AU698" s="165" t="s">
        <v>85</v>
      </c>
      <c r="AY698" s="16" t="s">
        <v>163</v>
      </c>
      <c r="BE698" s="166">
        <f t="shared" si="65"/>
        <v>0</v>
      </c>
      <c r="BF698" s="166">
        <f t="shared" si="66"/>
        <v>0</v>
      </c>
      <c r="BG698" s="166">
        <f t="shared" si="67"/>
        <v>0</v>
      </c>
      <c r="BH698" s="166">
        <f t="shared" si="68"/>
        <v>0</v>
      </c>
      <c r="BI698" s="166">
        <f t="shared" si="69"/>
        <v>0</v>
      </c>
      <c r="BJ698" s="16" t="s">
        <v>137</v>
      </c>
      <c r="BK698" s="167">
        <f t="shared" si="70"/>
        <v>0</v>
      </c>
      <c r="BL698" s="16" t="s">
        <v>169</v>
      </c>
      <c r="BM698" s="165" t="s">
        <v>1148</v>
      </c>
    </row>
    <row r="699" spans="2:65" s="1" customFormat="1" ht="24.15" customHeight="1">
      <c r="B699" s="31"/>
      <c r="C699" s="154" t="s">
        <v>1149</v>
      </c>
      <c r="D699" s="154" t="s">
        <v>165</v>
      </c>
      <c r="E699" s="155" t="s">
        <v>1150</v>
      </c>
      <c r="F699" s="156" t="s">
        <v>1151</v>
      </c>
      <c r="G699" s="157" t="s">
        <v>213</v>
      </c>
      <c r="H699" s="158">
        <v>755</v>
      </c>
      <c r="I699" s="159"/>
      <c r="J699" s="159"/>
      <c r="K699" s="158">
        <f t="shared" si="58"/>
        <v>0</v>
      </c>
      <c r="L699" s="160"/>
      <c r="M699" s="31"/>
      <c r="N699" s="161" t="s">
        <v>1</v>
      </c>
      <c r="O699" s="121" t="s">
        <v>41</v>
      </c>
      <c r="P699" s="162">
        <f t="shared" si="59"/>
        <v>0</v>
      </c>
      <c r="Q699" s="162">
        <f t="shared" si="60"/>
        <v>0</v>
      </c>
      <c r="R699" s="162">
        <f t="shared" si="61"/>
        <v>0</v>
      </c>
      <c r="T699" s="163">
        <f t="shared" si="62"/>
        <v>0</v>
      </c>
      <c r="U699" s="163">
        <v>0</v>
      </c>
      <c r="V699" s="163">
        <f t="shared" si="63"/>
        <v>0</v>
      </c>
      <c r="W699" s="163">
        <v>0</v>
      </c>
      <c r="X699" s="164">
        <f t="shared" si="64"/>
        <v>0</v>
      </c>
      <c r="AR699" s="165" t="s">
        <v>169</v>
      </c>
      <c r="AT699" s="165" t="s">
        <v>165</v>
      </c>
      <c r="AU699" s="165" t="s">
        <v>85</v>
      </c>
      <c r="AY699" s="16" t="s">
        <v>163</v>
      </c>
      <c r="BE699" s="166">
        <f t="shared" si="65"/>
        <v>0</v>
      </c>
      <c r="BF699" s="166">
        <f t="shared" si="66"/>
        <v>0</v>
      </c>
      <c r="BG699" s="166">
        <f t="shared" si="67"/>
        <v>0</v>
      </c>
      <c r="BH699" s="166">
        <f t="shared" si="68"/>
        <v>0</v>
      </c>
      <c r="BI699" s="166">
        <f t="shared" si="69"/>
        <v>0</v>
      </c>
      <c r="BJ699" s="16" t="s">
        <v>137</v>
      </c>
      <c r="BK699" s="167">
        <f t="shared" si="70"/>
        <v>0</v>
      </c>
      <c r="BL699" s="16" t="s">
        <v>169</v>
      </c>
      <c r="BM699" s="165" t="s">
        <v>1152</v>
      </c>
    </row>
    <row r="700" spans="2:65" s="1" customFormat="1" ht="24.15" customHeight="1">
      <c r="B700" s="31"/>
      <c r="C700" s="154" t="s">
        <v>690</v>
      </c>
      <c r="D700" s="154" t="s">
        <v>165</v>
      </c>
      <c r="E700" s="155" t="s">
        <v>1153</v>
      </c>
      <c r="F700" s="156" t="s">
        <v>1154</v>
      </c>
      <c r="G700" s="157" t="s">
        <v>213</v>
      </c>
      <c r="H700" s="158">
        <v>1531</v>
      </c>
      <c r="I700" s="159"/>
      <c r="J700" s="159"/>
      <c r="K700" s="158">
        <f t="shared" si="58"/>
        <v>0</v>
      </c>
      <c r="L700" s="160"/>
      <c r="M700" s="31"/>
      <c r="N700" s="161" t="s">
        <v>1</v>
      </c>
      <c r="O700" s="121" t="s">
        <v>41</v>
      </c>
      <c r="P700" s="162">
        <f t="shared" si="59"/>
        <v>0</v>
      </c>
      <c r="Q700" s="162">
        <f t="shared" si="60"/>
        <v>0</v>
      </c>
      <c r="R700" s="162">
        <f t="shared" si="61"/>
        <v>0</v>
      </c>
      <c r="T700" s="163">
        <f t="shared" si="62"/>
        <v>0</v>
      </c>
      <c r="U700" s="163">
        <v>0</v>
      </c>
      <c r="V700" s="163">
        <f t="shared" si="63"/>
        <v>0</v>
      </c>
      <c r="W700" s="163">
        <v>0</v>
      </c>
      <c r="X700" s="164">
        <f t="shared" si="64"/>
        <v>0</v>
      </c>
      <c r="AR700" s="165" t="s">
        <v>169</v>
      </c>
      <c r="AT700" s="165" t="s">
        <v>165</v>
      </c>
      <c r="AU700" s="165" t="s">
        <v>85</v>
      </c>
      <c r="AY700" s="16" t="s">
        <v>163</v>
      </c>
      <c r="BE700" s="166">
        <f t="shared" si="65"/>
        <v>0</v>
      </c>
      <c r="BF700" s="166">
        <f t="shared" si="66"/>
        <v>0</v>
      </c>
      <c r="BG700" s="166">
        <f t="shared" si="67"/>
        <v>0</v>
      </c>
      <c r="BH700" s="166">
        <f t="shared" si="68"/>
        <v>0</v>
      </c>
      <c r="BI700" s="166">
        <f t="shared" si="69"/>
        <v>0</v>
      </c>
      <c r="BJ700" s="16" t="s">
        <v>137</v>
      </c>
      <c r="BK700" s="167">
        <f t="shared" si="70"/>
        <v>0</v>
      </c>
      <c r="BL700" s="16" t="s">
        <v>169</v>
      </c>
      <c r="BM700" s="165" t="s">
        <v>1155</v>
      </c>
    </row>
    <row r="701" spans="2:65" s="1" customFormat="1" ht="24.15" customHeight="1">
      <c r="B701" s="31"/>
      <c r="C701" s="154" t="s">
        <v>695</v>
      </c>
      <c r="D701" s="154" t="s">
        <v>165</v>
      </c>
      <c r="E701" s="155" t="s">
        <v>1156</v>
      </c>
      <c r="F701" s="156" t="s">
        <v>1157</v>
      </c>
      <c r="G701" s="157" t="s">
        <v>213</v>
      </c>
      <c r="H701" s="158">
        <v>17.600000000000001</v>
      </c>
      <c r="I701" s="159"/>
      <c r="J701" s="159"/>
      <c r="K701" s="158">
        <f t="shared" si="58"/>
        <v>0</v>
      </c>
      <c r="L701" s="160"/>
      <c r="M701" s="31"/>
      <c r="N701" s="161" t="s">
        <v>1</v>
      </c>
      <c r="O701" s="121" t="s">
        <v>41</v>
      </c>
      <c r="P701" s="162">
        <f t="shared" si="59"/>
        <v>0</v>
      </c>
      <c r="Q701" s="162">
        <f t="shared" si="60"/>
        <v>0</v>
      </c>
      <c r="R701" s="162">
        <f t="shared" si="61"/>
        <v>0</v>
      </c>
      <c r="T701" s="163">
        <f t="shared" si="62"/>
        <v>0</v>
      </c>
      <c r="U701" s="163">
        <v>0</v>
      </c>
      <c r="V701" s="163">
        <f t="shared" si="63"/>
        <v>0</v>
      </c>
      <c r="W701" s="163">
        <v>0</v>
      </c>
      <c r="X701" s="164">
        <f t="shared" si="64"/>
        <v>0</v>
      </c>
      <c r="AR701" s="165" t="s">
        <v>169</v>
      </c>
      <c r="AT701" s="165" t="s">
        <v>165</v>
      </c>
      <c r="AU701" s="165" t="s">
        <v>85</v>
      </c>
      <c r="AY701" s="16" t="s">
        <v>163</v>
      </c>
      <c r="BE701" s="166">
        <f t="shared" si="65"/>
        <v>0</v>
      </c>
      <c r="BF701" s="166">
        <f t="shared" si="66"/>
        <v>0</v>
      </c>
      <c r="BG701" s="166">
        <f t="shared" si="67"/>
        <v>0</v>
      </c>
      <c r="BH701" s="166">
        <f t="shared" si="68"/>
        <v>0</v>
      </c>
      <c r="BI701" s="166">
        <f t="shared" si="69"/>
        <v>0</v>
      </c>
      <c r="BJ701" s="16" t="s">
        <v>137</v>
      </c>
      <c r="BK701" s="167">
        <f t="shared" si="70"/>
        <v>0</v>
      </c>
      <c r="BL701" s="16" t="s">
        <v>169</v>
      </c>
      <c r="BM701" s="165" t="s">
        <v>1158</v>
      </c>
    </row>
    <row r="702" spans="2:65" s="12" customFormat="1" ht="10.199999999999999">
      <c r="B702" s="168"/>
      <c r="D702" s="169" t="s">
        <v>170</v>
      </c>
      <c r="E702" s="170" t="s">
        <v>1</v>
      </c>
      <c r="F702" s="171" t="s">
        <v>1159</v>
      </c>
      <c r="H702" s="172">
        <v>17.600000000000001</v>
      </c>
      <c r="I702" s="173"/>
      <c r="J702" s="173"/>
      <c r="M702" s="168"/>
      <c r="N702" s="198"/>
      <c r="O702" s="199"/>
      <c r="P702" s="199"/>
      <c r="Q702" s="199"/>
      <c r="R702" s="199"/>
      <c r="S702" s="199"/>
      <c r="T702" s="199"/>
      <c r="U702" s="199"/>
      <c r="V702" s="199"/>
      <c r="W702" s="199"/>
      <c r="X702" s="200"/>
      <c r="AT702" s="170" t="s">
        <v>170</v>
      </c>
      <c r="AU702" s="170" t="s">
        <v>85</v>
      </c>
      <c r="AV702" s="12" t="s">
        <v>137</v>
      </c>
      <c r="AW702" s="12" t="s">
        <v>5</v>
      </c>
      <c r="AX702" s="12" t="s">
        <v>85</v>
      </c>
      <c r="AY702" s="170" t="s">
        <v>163</v>
      </c>
    </row>
    <row r="703" spans="2:65" s="1" customFormat="1" ht="6.9" customHeight="1">
      <c r="B703" s="46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31"/>
    </row>
  </sheetData>
  <sheetProtection algorithmName="SHA-512" hashValue="64xk7OIuyIGfuZUW56FLHZVPEsc9QvD2NTL5BLQ4zEM7jGcQiF/WAQ/z6IOqqGzTuh3tc0YKymyKXGgSzZ5KOA==" saltValue="8H+Jt8zwwSprYVmePU5ZV2WHzvMSYLYX+rRn4fQE6p8RV+Kbtj1SizIVQJgXlO1UjScV1697XPeXCTB4O9gYtw==" spinCount="100000" sheet="1" objects="1" scenarios="1" formatColumns="0" formatRows="0" autoFilter="0"/>
  <autoFilter ref="C147:L702" xr:uid="{00000000-0009-0000-0000-000001000000}"/>
  <mergeCells count="14">
    <mergeCell ref="D126:F126"/>
    <mergeCell ref="E138:H138"/>
    <mergeCell ref="E140:H140"/>
    <mergeCell ref="M2:Z2"/>
    <mergeCell ref="E87:H87"/>
    <mergeCell ref="D122:F122"/>
    <mergeCell ref="D123:F123"/>
    <mergeCell ref="D124:F124"/>
    <mergeCell ref="D125:F12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20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15.42578125" hidden="1" customWidth="1"/>
    <col min="13" max="13" width="9.28515625" customWidth="1"/>
    <col min="14" max="14" width="10.85546875" hidden="1" customWidth="1"/>
    <col min="15" max="15" width="9.28515625" hidden="1"/>
    <col min="16" max="24" width="14.140625" hidden="1" customWidth="1"/>
    <col min="25" max="25" width="12.28515625" hidden="1" customWidth="1"/>
    <col min="26" max="26" width="16.28515625" customWidth="1"/>
    <col min="27" max="27" width="12.28515625" customWidth="1"/>
    <col min="28" max="28" width="1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T2" s="16" t="s">
        <v>89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77</v>
      </c>
    </row>
    <row r="4" spans="2:46" ht="24.9" customHeight="1">
      <c r="B4" s="19"/>
      <c r="D4" s="20" t="s">
        <v>98</v>
      </c>
      <c r="M4" s="19"/>
      <c r="N4" s="91" t="s">
        <v>10</v>
      </c>
      <c r="AT4" s="16" t="s">
        <v>4</v>
      </c>
    </row>
    <row r="5" spans="2:46" ht="6.9" customHeight="1">
      <c r="B5" s="19"/>
      <c r="M5" s="19"/>
    </row>
    <row r="6" spans="2:46" ht="12" customHeight="1">
      <c r="B6" s="19"/>
      <c r="D6" s="26" t="s">
        <v>15</v>
      </c>
      <c r="M6" s="19"/>
    </row>
    <row r="7" spans="2:46" ht="16.5" customHeight="1">
      <c r="B7" s="19"/>
      <c r="E7" s="248" t="str">
        <f>'Rekapitulácia stavby'!K6</f>
        <v>Suhrnny vykaz-vymer SO 01 - marec 2025</v>
      </c>
      <c r="F7" s="249"/>
      <c r="G7" s="249"/>
      <c r="H7" s="249"/>
      <c r="M7" s="19"/>
    </row>
    <row r="8" spans="2:46" s="1" customFormat="1" ht="12" customHeight="1">
      <c r="B8" s="31"/>
      <c r="D8" s="26" t="s">
        <v>99</v>
      </c>
      <c r="M8" s="31"/>
    </row>
    <row r="9" spans="2:46" s="1" customFormat="1" ht="16.5" customHeight="1">
      <c r="B9" s="31"/>
      <c r="E9" s="207" t="s">
        <v>1160</v>
      </c>
      <c r="F9" s="250"/>
      <c r="G9" s="250"/>
      <c r="H9" s="250"/>
      <c r="M9" s="31"/>
    </row>
    <row r="10" spans="2:46" s="1" customFormat="1" ht="10.199999999999999">
      <c r="B10" s="31"/>
      <c r="M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M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1. 3. 2025</v>
      </c>
      <c r="M12" s="31"/>
    </row>
    <row r="13" spans="2:46" s="1" customFormat="1" ht="10.8" customHeight="1">
      <c r="B13" s="31"/>
      <c r="M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M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M15" s="31"/>
    </row>
    <row r="16" spans="2:46" s="1" customFormat="1" ht="6.9" customHeight="1">
      <c r="B16" s="31"/>
      <c r="M16" s="31"/>
    </row>
    <row r="17" spans="2:13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M17" s="31"/>
    </row>
    <row r="18" spans="2:13" s="1" customFormat="1" ht="18" customHeight="1">
      <c r="B18" s="31"/>
      <c r="E18" s="251" t="str">
        <f>'Rekapitulácia stavby'!E14</f>
        <v>Vyplň údaj</v>
      </c>
      <c r="F18" s="229"/>
      <c r="G18" s="229"/>
      <c r="H18" s="229"/>
      <c r="I18" s="26" t="s">
        <v>26</v>
      </c>
      <c r="J18" s="27" t="str">
        <f>'Rekapitulácia stavby'!AN14</f>
        <v>Vyplň údaj</v>
      </c>
      <c r="M18" s="31"/>
    </row>
    <row r="19" spans="2:13" s="1" customFormat="1" ht="6.9" customHeight="1">
      <c r="B19" s="31"/>
      <c r="M19" s="31"/>
    </row>
    <row r="20" spans="2:13" s="1" customFormat="1" ht="12" customHeight="1">
      <c r="B20" s="31"/>
      <c r="D20" s="26" t="s">
        <v>29</v>
      </c>
      <c r="I20" s="26" t="s">
        <v>24</v>
      </c>
      <c r="J20" s="24" t="s">
        <v>1</v>
      </c>
      <c r="M20" s="31"/>
    </row>
    <row r="21" spans="2:13" s="1" customFormat="1" ht="18" customHeight="1">
      <c r="B21" s="31"/>
      <c r="E21" s="24" t="s">
        <v>30</v>
      </c>
      <c r="I21" s="26" t="s">
        <v>26</v>
      </c>
      <c r="J21" s="24" t="s">
        <v>1</v>
      </c>
      <c r="M21" s="31"/>
    </row>
    <row r="22" spans="2:13" s="1" customFormat="1" ht="6.9" customHeight="1">
      <c r="B22" s="31"/>
      <c r="M22" s="31"/>
    </row>
    <row r="23" spans="2:13" s="1" customFormat="1" ht="12" customHeight="1">
      <c r="B23" s="31"/>
      <c r="D23" s="26" t="s">
        <v>32</v>
      </c>
      <c r="I23" s="26" t="s">
        <v>24</v>
      </c>
      <c r="J23" s="24" t="str">
        <f>IF('Rekapitulácia stavby'!AN19="","",'Rekapitulácia stavby'!AN19)</f>
        <v/>
      </c>
      <c r="M23" s="31"/>
    </row>
    <row r="24" spans="2:13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26</v>
      </c>
      <c r="J24" s="24" t="str">
        <f>IF('Rekapitulácia stavby'!AN20="","",'Rekapitulácia stavby'!AN20)</f>
        <v/>
      </c>
      <c r="M24" s="31"/>
    </row>
    <row r="25" spans="2:13" s="1" customFormat="1" ht="6.9" customHeight="1">
      <c r="B25" s="31"/>
      <c r="M25" s="31"/>
    </row>
    <row r="26" spans="2:13" s="1" customFormat="1" ht="12" customHeight="1">
      <c r="B26" s="31"/>
      <c r="D26" s="26" t="s">
        <v>34</v>
      </c>
      <c r="M26" s="31"/>
    </row>
    <row r="27" spans="2:13" s="7" customFormat="1" ht="16.5" customHeight="1">
      <c r="B27" s="92"/>
      <c r="E27" s="234" t="s">
        <v>1</v>
      </c>
      <c r="F27" s="234"/>
      <c r="G27" s="234"/>
      <c r="H27" s="234"/>
      <c r="M27" s="92"/>
    </row>
    <row r="28" spans="2:13" s="1" customFormat="1" ht="6.9" customHeight="1">
      <c r="B28" s="31"/>
      <c r="M28" s="31"/>
    </row>
    <row r="29" spans="2:13" s="1" customFormat="1" ht="6.9" customHeight="1">
      <c r="B29" s="31"/>
      <c r="D29" s="55"/>
      <c r="E29" s="55"/>
      <c r="F29" s="55"/>
      <c r="G29" s="55"/>
      <c r="H29" s="55"/>
      <c r="I29" s="55"/>
      <c r="J29" s="55"/>
      <c r="K29" s="55"/>
      <c r="L29" s="55"/>
      <c r="M29" s="31"/>
    </row>
    <row r="30" spans="2:13" s="1" customFormat="1" ht="14.4" customHeight="1">
      <c r="B30" s="31"/>
      <c r="D30" s="24" t="s">
        <v>101</v>
      </c>
      <c r="K30" s="93">
        <f>K96</f>
        <v>0</v>
      </c>
      <c r="M30" s="31"/>
    </row>
    <row r="31" spans="2:13" s="1" customFormat="1" ht="13.2">
      <c r="B31" s="31"/>
      <c r="E31" s="26" t="s">
        <v>102</v>
      </c>
      <c r="K31" s="94">
        <f>I96</f>
        <v>0</v>
      </c>
      <c r="M31" s="31"/>
    </row>
    <row r="32" spans="2:13" s="1" customFormat="1" ht="13.2">
      <c r="B32" s="31"/>
      <c r="E32" s="26" t="s">
        <v>103</v>
      </c>
      <c r="K32" s="94">
        <f>J96</f>
        <v>0</v>
      </c>
      <c r="M32" s="31"/>
    </row>
    <row r="33" spans="2:13" s="1" customFormat="1" ht="14.4" customHeight="1">
      <c r="B33" s="31"/>
      <c r="D33" s="95" t="s">
        <v>104</v>
      </c>
      <c r="K33" s="93">
        <f>K102</f>
        <v>0</v>
      </c>
      <c r="M33" s="31"/>
    </row>
    <row r="34" spans="2:13" s="1" customFormat="1" ht="25.35" customHeight="1">
      <c r="B34" s="31"/>
      <c r="D34" s="96" t="s">
        <v>35</v>
      </c>
      <c r="K34" s="68">
        <f>ROUND(K30 + K33, 2)</f>
        <v>0</v>
      </c>
      <c r="M34" s="31"/>
    </row>
    <row r="35" spans="2:13" s="1" customFormat="1" ht="6.9" customHeight="1">
      <c r="B35" s="31"/>
      <c r="D35" s="55"/>
      <c r="E35" s="55"/>
      <c r="F35" s="55"/>
      <c r="G35" s="55"/>
      <c r="H35" s="55"/>
      <c r="I35" s="55"/>
      <c r="J35" s="55"/>
      <c r="K35" s="55"/>
      <c r="L35" s="55"/>
      <c r="M35" s="31"/>
    </row>
    <row r="36" spans="2:13" s="1" customFormat="1" ht="14.4" customHeight="1">
      <c r="B36" s="31"/>
      <c r="F36" s="34" t="s">
        <v>37</v>
      </c>
      <c r="I36" s="34" t="s">
        <v>36</v>
      </c>
      <c r="K36" s="34" t="s">
        <v>38</v>
      </c>
      <c r="M36" s="31"/>
    </row>
    <row r="37" spans="2:13" s="1" customFormat="1" ht="14.4" customHeight="1">
      <c r="B37" s="31"/>
      <c r="D37" s="57" t="s">
        <v>39</v>
      </c>
      <c r="E37" s="36" t="s">
        <v>40</v>
      </c>
      <c r="F37" s="97">
        <f>ROUND((SUM(BE102:BE109) + SUM(BE129:BE219)),  2)</f>
        <v>0</v>
      </c>
      <c r="G37" s="98"/>
      <c r="H37" s="98"/>
      <c r="I37" s="99">
        <v>0.23</v>
      </c>
      <c r="J37" s="98"/>
      <c r="K37" s="97">
        <f>ROUND(((SUM(BE102:BE109) + SUM(BE129:BE219))*I37),  2)</f>
        <v>0</v>
      </c>
      <c r="M37" s="31"/>
    </row>
    <row r="38" spans="2:13" s="1" customFormat="1" ht="14.4" customHeight="1">
      <c r="B38" s="31"/>
      <c r="E38" s="36" t="s">
        <v>41</v>
      </c>
      <c r="F38" s="97">
        <f>ROUND((SUM(BF102:BF109) + SUM(BF129:BF219)),  2)</f>
        <v>0</v>
      </c>
      <c r="G38" s="98"/>
      <c r="H38" s="98"/>
      <c r="I38" s="99">
        <v>0.23</v>
      </c>
      <c r="J38" s="98"/>
      <c r="K38" s="97">
        <f>ROUND(((SUM(BF102:BF109) + SUM(BF129:BF219))*I38),  2)</f>
        <v>0</v>
      </c>
      <c r="M38" s="31"/>
    </row>
    <row r="39" spans="2:13" s="1" customFormat="1" ht="14.4" hidden="1" customHeight="1">
      <c r="B39" s="31"/>
      <c r="E39" s="26" t="s">
        <v>42</v>
      </c>
      <c r="F39" s="94">
        <f>ROUND((SUM(BG102:BG109) + SUM(BG129:BG219)),  2)</f>
        <v>0</v>
      </c>
      <c r="I39" s="100">
        <v>0.23</v>
      </c>
      <c r="K39" s="94">
        <f>0</f>
        <v>0</v>
      </c>
      <c r="M39" s="31"/>
    </row>
    <row r="40" spans="2:13" s="1" customFormat="1" ht="14.4" hidden="1" customHeight="1">
      <c r="B40" s="31"/>
      <c r="E40" s="26" t="s">
        <v>43</v>
      </c>
      <c r="F40" s="94">
        <f>ROUND((SUM(BH102:BH109) + SUM(BH129:BH219)),  2)</f>
        <v>0</v>
      </c>
      <c r="I40" s="100">
        <v>0.23</v>
      </c>
      <c r="K40" s="94">
        <f>0</f>
        <v>0</v>
      </c>
      <c r="M40" s="31"/>
    </row>
    <row r="41" spans="2:13" s="1" customFormat="1" ht="14.4" hidden="1" customHeight="1">
      <c r="B41" s="31"/>
      <c r="E41" s="36" t="s">
        <v>44</v>
      </c>
      <c r="F41" s="97">
        <f>ROUND((SUM(BI102:BI109) + SUM(BI129:BI219)),  2)</f>
        <v>0</v>
      </c>
      <c r="G41" s="98"/>
      <c r="H41" s="98"/>
      <c r="I41" s="99">
        <v>0</v>
      </c>
      <c r="J41" s="98"/>
      <c r="K41" s="97">
        <f>0</f>
        <v>0</v>
      </c>
      <c r="M41" s="31"/>
    </row>
    <row r="42" spans="2:13" s="1" customFormat="1" ht="6.9" customHeight="1">
      <c r="B42" s="31"/>
      <c r="M42" s="31"/>
    </row>
    <row r="43" spans="2:13" s="1" customFormat="1" ht="25.35" customHeight="1">
      <c r="B43" s="31"/>
      <c r="C43" s="101"/>
      <c r="D43" s="102" t="s">
        <v>45</v>
      </c>
      <c r="E43" s="59"/>
      <c r="F43" s="59"/>
      <c r="G43" s="103" t="s">
        <v>46</v>
      </c>
      <c r="H43" s="104" t="s">
        <v>47</v>
      </c>
      <c r="I43" s="59"/>
      <c r="J43" s="59"/>
      <c r="K43" s="105">
        <f>SUM(K34:K41)</f>
        <v>0</v>
      </c>
      <c r="L43" s="106"/>
      <c r="M43" s="31"/>
    </row>
    <row r="44" spans="2:13" s="1" customFormat="1" ht="14.4" customHeight="1">
      <c r="B44" s="31"/>
      <c r="M44" s="31"/>
    </row>
    <row r="45" spans="2:13" ht="14.4" customHeight="1">
      <c r="B45" s="19"/>
      <c r="M45" s="19"/>
    </row>
    <row r="46" spans="2:13" ht="14.4" customHeight="1">
      <c r="B46" s="19"/>
      <c r="M46" s="19"/>
    </row>
    <row r="47" spans="2:13" ht="14.4" customHeight="1">
      <c r="B47" s="19"/>
      <c r="M47" s="19"/>
    </row>
    <row r="48" spans="2:13" ht="14.4" customHeight="1">
      <c r="B48" s="19"/>
      <c r="M48" s="19"/>
    </row>
    <row r="49" spans="2:13" ht="14.4" customHeight="1">
      <c r="B49" s="19"/>
      <c r="M49" s="19"/>
    </row>
    <row r="50" spans="2:13" s="1" customFormat="1" ht="14.4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4"/>
      <c r="M50" s="31"/>
    </row>
    <row r="51" spans="2:13" ht="10.199999999999999">
      <c r="B51" s="19"/>
      <c r="M51" s="19"/>
    </row>
    <row r="52" spans="2:13" ht="10.199999999999999">
      <c r="B52" s="19"/>
      <c r="M52" s="19"/>
    </row>
    <row r="53" spans="2:13" ht="10.199999999999999">
      <c r="B53" s="19"/>
      <c r="M53" s="19"/>
    </row>
    <row r="54" spans="2:13" ht="10.199999999999999">
      <c r="B54" s="19"/>
      <c r="M54" s="19"/>
    </row>
    <row r="55" spans="2:13" ht="10.199999999999999">
      <c r="B55" s="19"/>
      <c r="M55" s="19"/>
    </row>
    <row r="56" spans="2:13" ht="10.199999999999999">
      <c r="B56" s="19"/>
      <c r="M56" s="19"/>
    </row>
    <row r="57" spans="2:13" ht="10.199999999999999">
      <c r="B57" s="19"/>
      <c r="M57" s="19"/>
    </row>
    <row r="58" spans="2:13" ht="10.199999999999999">
      <c r="B58" s="19"/>
      <c r="M58" s="19"/>
    </row>
    <row r="59" spans="2:13" ht="10.199999999999999">
      <c r="B59" s="19"/>
      <c r="M59" s="19"/>
    </row>
    <row r="60" spans="2:13" ht="10.199999999999999">
      <c r="B60" s="19"/>
      <c r="M60" s="19"/>
    </row>
    <row r="61" spans="2:13" s="1" customFormat="1" ht="13.2">
      <c r="B61" s="31"/>
      <c r="D61" s="45" t="s">
        <v>50</v>
      </c>
      <c r="E61" s="33"/>
      <c r="F61" s="107" t="s">
        <v>51</v>
      </c>
      <c r="G61" s="45" t="s">
        <v>50</v>
      </c>
      <c r="H61" s="33"/>
      <c r="I61" s="33"/>
      <c r="J61" s="108" t="s">
        <v>51</v>
      </c>
      <c r="K61" s="33"/>
      <c r="L61" s="33"/>
      <c r="M61" s="31"/>
    </row>
    <row r="62" spans="2:13" ht="10.199999999999999">
      <c r="B62" s="19"/>
      <c r="M62" s="19"/>
    </row>
    <row r="63" spans="2:13" ht="10.199999999999999">
      <c r="B63" s="19"/>
      <c r="M63" s="19"/>
    </row>
    <row r="64" spans="2:13" ht="10.199999999999999">
      <c r="B64" s="19"/>
      <c r="M64" s="19"/>
    </row>
    <row r="65" spans="2:13" s="1" customFormat="1" ht="13.2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44"/>
      <c r="M65" s="31"/>
    </row>
    <row r="66" spans="2:13" ht="10.199999999999999">
      <c r="B66" s="19"/>
      <c r="M66" s="19"/>
    </row>
    <row r="67" spans="2:13" ht="10.199999999999999">
      <c r="B67" s="19"/>
      <c r="M67" s="19"/>
    </row>
    <row r="68" spans="2:13" ht="10.199999999999999">
      <c r="B68" s="19"/>
      <c r="M68" s="19"/>
    </row>
    <row r="69" spans="2:13" ht="10.199999999999999">
      <c r="B69" s="19"/>
      <c r="M69" s="19"/>
    </row>
    <row r="70" spans="2:13" ht="10.199999999999999">
      <c r="B70" s="19"/>
      <c r="M70" s="19"/>
    </row>
    <row r="71" spans="2:13" ht="10.199999999999999">
      <c r="B71" s="19"/>
      <c r="M71" s="19"/>
    </row>
    <row r="72" spans="2:13" ht="10.199999999999999">
      <c r="B72" s="19"/>
      <c r="M72" s="19"/>
    </row>
    <row r="73" spans="2:13" ht="10.199999999999999">
      <c r="B73" s="19"/>
      <c r="M73" s="19"/>
    </row>
    <row r="74" spans="2:13" ht="10.199999999999999">
      <c r="B74" s="19"/>
      <c r="M74" s="19"/>
    </row>
    <row r="75" spans="2:13" ht="10.199999999999999">
      <c r="B75" s="19"/>
      <c r="M75" s="19"/>
    </row>
    <row r="76" spans="2:13" s="1" customFormat="1" ht="13.2">
      <c r="B76" s="31"/>
      <c r="D76" s="45" t="s">
        <v>50</v>
      </c>
      <c r="E76" s="33"/>
      <c r="F76" s="107" t="s">
        <v>51</v>
      </c>
      <c r="G76" s="45" t="s">
        <v>50</v>
      </c>
      <c r="H76" s="33"/>
      <c r="I76" s="33"/>
      <c r="J76" s="108" t="s">
        <v>51</v>
      </c>
      <c r="K76" s="33"/>
      <c r="L76" s="33"/>
      <c r="M76" s="31"/>
    </row>
    <row r="77" spans="2:13" s="1" customFormat="1" ht="14.4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31"/>
    </row>
    <row r="81" spans="2:47" s="1" customFormat="1" ht="6.9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31"/>
    </row>
    <row r="82" spans="2:47" s="1" customFormat="1" ht="24.9" customHeight="1">
      <c r="B82" s="31"/>
      <c r="C82" s="20" t="s">
        <v>105</v>
      </c>
      <c r="M82" s="31"/>
    </row>
    <row r="83" spans="2:47" s="1" customFormat="1" ht="6.9" customHeight="1">
      <c r="B83" s="31"/>
      <c r="M83" s="31"/>
    </row>
    <row r="84" spans="2:47" s="1" customFormat="1" ht="12" customHeight="1">
      <c r="B84" s="31"/>
      <c r="C84" s="26" t="s">
        <v>15</v>
      </c>
      <c r="M84" s="31"/>
    </row>
    <row r="85" spans="2:47" s="1" customFormat="1" ht="16.5" customHeight="1">
      <c r="B85" s="31"/>
      <c r="E85" s="248" t="str">
        <f>E7</f>
        <v>Suhrnny vykaz-vymer SO 01 - marec 2025</v>
      </c>
      <c r="F85" s="249"/>
      <c r="G85" s="249"/>
      <c r="H85" s="249"/>
      <c r="M85" s="31"/>
    </row>
    <row r="86" spans="2:47" s="1" customFormat="1" ht="12" customHeight="1">
      <c r="B86" s="31"/>
      <c r="C86" s="26" t="s">
        <v>99</v>
      </c>
      <c r="M86" s="31"/>
    </row>
    <row r="87" spans="2:47" s="1" customFormat="1" ht="16.5" customHeight="1">
      <c r="B87" s="31"/>
      <c r="E87" s="207" t="str">
        <f>E9</f>
        <v>ELI - Elektroinstalacia a osvetlenie</v>
      </c>
      <c r="F87" s="250"/>
      <c r="G87" s="250"/>
      <c r="H87" s="250"/>
      <c r="M87" s="31"/>
    </row>
    <row r="88" spans="2:47" s="1" customFormat="1" ht="6.9" customHeight="1">
      <c r="B88" s="31"/>
      <c r="M88" s="31"/>
    </row>
    <row r="89" spans="2:47" s="1" customFormat="1" ht="12" customHeight="1">
      <c r="B89" s="31"/>
      <c r="C89" s="26" t="s">
        <v>19</v>
      </c>
      <c r="F89" s="24" t="str">
        <f>F12</f>
        <v>Poltár, Rovňany</v>
      </c>
      <c r="I89" s="26" t="s">
        <v>21</v>
      </c>
      <c r="J89" s="54" t="str">
        <f>IF(J12="","",J12)</f>
        <v>1. 3. 2025</v>
      </c>
      <c r="M89" s="31"/>
    </row>
    <row r="90" spans="2:47" s="1" customFormat="1" ht="6.9" customHeight="1">
      <c r="B90" s="31"/>
      <c r="M90" s="31"/>
    </row>
    <row r="91" spans="2:47" s="1" customFormat="1" ht="40.049999999999997" customHeight="1">
      <c r="B91" s="31"/>
      <c r="C91" s="26" t="s">
        <v>23</v>
      </c>
      <c r="F91" s="24" t="str">
        <f>E15</f>
        <v>Banskobystrický samosprávny kraj</v>
      </c>
      <c r="I91" s="26" t="s">
        <v>29</v>
      </c>
      <c r="J91" s="29" t="str">
        <f>E21</f>
        <v>D&amp;T Solutions, s.r.o., Magnezitárska 2/A, Košice</v>
      </c>
      <c r="M91" s="31"/>
    </row>
    <row r="92" spans="2:47" s="1" customFormat="1" ht="15.15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M92" s="31"/>
    </row>
    <row r="93" spans="2:47" s="1" customFormat="1" ht="10.35" customHeight="1">
      <c r="B93" s="31"/>
      <c r="M93" s="31"/>
    </row>
    <row r="94" spans="2:47" s="1" customFormat="1" ht="29.25" customHeight="1">
      <c r="B94" s="31"/>
      <c r="C94" s="109" t="s">
        <v>106</v>
      </c>
      <c r="D94" s="101"/>
      <c r="E94" s="101"/>
      <c r="F94" s="101"/>
      <c r="G94" s="101"/>
      <c r="H94" s="101"/>
      <c r="I94" s="110" t="s">
        <v>107</v>
      </c>
      <c r="J94" s="110" t="s">
        <v>108</v>
      </c>
      <c r="K94" s="110" t="s">
        <v>109</v>
      </c>
      <c r="L94" s="101"/>
      <c r="M94" s="31"/>
    </row>
    <row r="95" spans="2:47" s="1" customFormat="1" ht="10.35" customHeight="1">
      <c r="B95" s="31"/>
      <c r="M95" s="31"/>
    </row>
    <row r="96" spans="2:47" s="1" customFormat="1" ht="22.8" customHeight="1">
      <c r="B96" s="31"/>
      <c r="C96" s="111" t="s">
        <v>110</v>
      </c>
      <c r="I96" s="68">
        <f>Q129</f>
        <v>0</v>
      </c>
      <c r="J96" s="68">
        <f>R129</f>
        <v>0</v>
      </c>
      <c r="K96" s="68">
        <f>K129</f>
        <v>0</v>
      </c>
      <c r="M96" s="31"/>
      <c r="AU96" s="16" t="s">
        <v>111</v>
      </c>
    </row>
    <row r="97" spans="2:65" s="8" customFormat="1" ht="24.9" customHeight="1">
      <c r="B97" s="112"/>
      <c r="D97" s="113" t="s">
        <v>1161</v>
      </c>
      <c r="E97" s="114"/>
      <c r="F97" s="114"/>
      <c r="G97" s="114"/>
      <c r="H97" s="114"/>
      <c r="I97" s="115">
        <f>Q130</f>
        <v>0</v>
      </c>
      <c r="J97" s="115">
        <f>R130</f>
        <v>0</v>
      </c>
      <c r="K97" s="115">
        <f>K130</f>
        <v>0</v>
      </c>
      <c r="M97" s="112"/>
    </row>
    <row r="98" spans="2:65" s="8" customFormat="1" ht="24.9" customHeight="1">
      <c r="B98" s="112"/>
      <c r="D98" s="113" t="s">
        <v>1162</v>
      </c>
      <c r="E98" s="114"/>
      <c r="F98" s="114"/>
      <c r="G98" s="114"/>
      <c r="H98" s="114"/>
      <c r="I98" s="115">
        <f>Q169</f>
        <v>0</v>
      </c>
      <c r="J98" s="115">
        <f>R169</f>
        <v>0</v>
      </c>
      <c r="K98" s="115">
        <f>K169</f>
        <v>0</v>
      </c>
      <c r="M98" s="112"/>
    </row>
    <row r="99" spans="2:65" s="8" customFormat="1" ht="24.9" customHeight="1">
      <c r="B99" s="112"/>
      <c r="D99" s="113" t="s">
        <v>1163</v>
      </c>
      <c r="E99" s="114"/>
      <c r="F99" s="114"/>
      <c r="G99" s="114"/>
      <c r="H99" s="114"/>
      <c r="I99" s="115">
        <f>Q209</f>
        <v>0</v>
      </c>
      <c r="J99" s="115">
        <f>R209</f>
        <v>0</v>
      </c>
      <c r="K99" s="115">
        <f>K209</f>
        <v>0</v>
      </c>
      <c r="M99" s="112"/>
    </row>
    <row r="100" spans="2:65" s="1" customFormat="1" ht="21.75" customHeight="1">
      <c r="B100" s="31"/>
      <c r="M100" s="31"/>
    </row>
    <row r="101" spans="2:65" s="1" customFormat="1" ht="6.9" customHeight="1">
      <c r="B101" s="31"/>
      <c r="M101" s="31"/>
    </row>
    <row r="102" spans="2:65" s="1" customFormat="1" ht="29.25" customHeight="1">
      <c r="B102" s="31"/>
      <c r="C102" s="111" t="s">
        <v>134</v>
      </c>
      <c r="K102" s="120">
        <f>ROUND(K103 + K104 + K105 + K106 + K107 + K108,2)</f>
        <v>0</v>
      </c>
      <c r="M102" s="31"/>
      <c r="O102" s="121" t="s">
        <v>39</v>
      </c>
    </row>
    <row r="103" spans="2:65" s="1" customFormat="1" ht="18" customHeight="1">
      <c r="B103" s="31"/>
      <c r="D103" s="252" t="s">
        <v>135</v>
      </c>
      <c r="E103" s="253"/>
      <c r="F103" s="253"/>
      <c r="K103" s="123">
        <v>0</v>
      </c>
      <c r="M103" s="124"/>
      <c r="N103" s="125"/>
      <c r="O103" s="126" t="s">
        <v>41</v>
      </c>
      <c r="P103" s="125"/>
      <c r="Q103" s="125"/>
      <c r="R103" s="12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5"/>
      <c r="AJ103" s="125"/>
      <c r="AK103" s="125"/>
      <c r="AL103" s="125"/>
      <c r="AM103" s="125"/>
      <c r="AN103" s="125"/>
      <c r="AO103" s="125"/>
      <c r="AP103" s="125"/>
      <c r="AQ103" s="125"/>
      <c r="AR103" s="125"/>
      <c r="AS103" s="125"/>
      <c r="AT103" s="125"/>
      <c r="AU103" s="125"/>
      <c r="AV103" s="125"/>
      <c r="AW103" s="125"/>
      <c r="AX103" s="125"/>
      <c r="AY103" s="127" t="s">
        <v>136</v>
      </c>
      <c r="AZ103" s="125"/>
      <c r="BA103" s="125"/>
      <c r="BB103" s="125"/>
      <c r="BC103" s="125"/>
      <c r="BD103" s="125"/>
      <c r="BE103" s="128">
        <f t="shared" ref="BE103:BE108" si="0">IF(O103="základná",K103,0)</f>
        <v>0</v>
      </c>
      <c r="BF103" s="128">
        <f t="shared" ref="BF103:BF108" si="1">IF(O103="znížená",K103,0)</f>
        <v>0</v>
      </c>
      <c r="BG103" s="128">
        <f t="shared" ref="BG103:BG108" si="2">IF(O103="zákl. prenesená",K103,0)</f>
        <v>0</v>
      </c>
      <c r="BH103" s="128">
        <f t="shared" ref="BH103:BH108" si="3">IF(O103="zníž. prenesená",K103,0)</f>
        <v>0</v>
      </c>
      <c r="BI103" s="128">
        <f t="shared" ref="BI103:BI108" si="4">IF(O103="nulová",K103,0)</f>
        <v>0</v>
      </c>
      <c r="BJ103" s="127" t="s">
        <v>137</v>
      </c>
      <c r="BK103" s="125"/>
      <c r="BL103" s="125"/>
      <c r="BM103" s="125"/>
    </row>
    <row r="104" spans="2:65" s="1" customFormat="1" ht="18" customHeight="1">
      <c r="B104" s="31"/>
      <c r="D104" s="252" t="s">
        <v>138</v>
      </c>
      <c r="E104" s="253"/>
      <c r="F104" s="253"/>
      <c r="K104" s="123">
        <v>0</v>
      </c>
      <c r="M104" s="124"/>
      <c r="N104" s="125"/>
      <c r="O104" s="126" t="s">
        <v>41</v>
      </c>
      <c r="P104" s="125"/>
      <c r="Q104" s="125"/>
      <c r="R104" s="125"/>
      <c r="S104" s="125"/>
      <c r="T104" s="125"/>
      <c r="U104" s="125"/>
      <c r="V104" s="125"/>
      <c r="W104" s="125"/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5"/>
      <c r="AH104" s="125"/>
      <c r="AI104" s="125"/>
      <c r="AJ104" s="125"/>
      <c r="AK104" s="125"/>
      <c r="AL104" s="125"/>
      <c r="AM104" s="125"/>
      <c r="AN104" s="125"/>
      <c r="AO104" s="125"/>
      <c r="AP104" s="125"/>
      <c r="AQ104" s="125"/>
      <c r="AR104" s="125"/>
      <c r="AS104" s="125"/>
      <c r="AT104" s="125"/>
      <c r="AU104" s="125"/>
      <c r="AV104" s="125"/>
      <c r="AW104" s="125"/>
      <c r="AX104" s="125"/>
      <c r="AY104" s="127" t="s">
        <v>136</v>
      </c>
      <c r="AZ104" s="125"/>
      <c r="BA104" s="125"/>
      <c r="BB104" s="125"/>
      <c r="BC104" s="125"/>
      <c r="BD104" s="125"/>
      <c r="BE104" s="128">
        <f t="shared" si="0"/>
        <v>0</v>
      </c>
      <c r="BF104" s="128">
        <f t="shared" si="1"/>
        <v>0</v>
      </c>
      <c r="BG104" s="128">
        <f t="shared" si="2"/>
        <v>0</v>
      </c>
      <c r="BH104" s="128">
        <f t="shared" si="3"/>
        <v>0</v>
      </c>
      <c r="BI104" s="128">
        <f t="shared" si="4"/>
        <v>0</v>
      </c>
      <c r="BJ104" s="127" t="s">
        <v>137</v>
      </c>
      <c r="BK104" s="125"/>
      <c r="BL104" s="125"/>
      <c r="BM104" s="125"/>
    </row>
    <row r="105" spans="2:65" s="1" customFormat="1" ht="18" customHeight="1">
      <c r="B105" s="31"/>
      <c r="D105" s="252" t="s">
        <v>139</v>
      </c>
      <c r="E105" s="253"/>
      <c r="F105" s="253"/>
      <c r="K105" s="123">
        <v>0</v>
      </c>
      <c r="M105" s="124"/>
      <c r="N105" s="125"/>
      <c r="O105" s="126" t="s">
        <v>41</v>
      </c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  <c r="AD105" s="125"/>
      <c r="AE105" s="125"/>
      <c r="AF105" s="125"/>
      <c r="AG105" s="125"/>
      <c r="AH105" s="125"/>
      <c r="AI105" s="125"/>
      <c r="AJ105" s="125"/>
      <c r="AK105" s="125"/>
      <c r="AL105" s="125"/>
      <c r="AM105" s="125"/>
      <c r="AN105" s="125"/>
      <c r="AO105" s="125"/>
      <c r="AP105" s="125"/>
      <c r="AQ105" s="125"/>
      <c r="AR105" s="125"/>
      <c r="AS105" s="125"/>
      <c r="AT105" s="125"/>
      <c r="AU105" s="125"/>
      <c r="AV105" s="125"/>
      <c r="AW105" s="125"/>
      <c r="AX105" s="125"/>
      <c r="AY105" s="127" t="s">
        <v>136</v>
      </c>
      <c r="AZ105" s="125"/>
      <c r="BA105" s="125"/>
      <c r="BB105" s="125"/>
      <c r="BC105" s="125"/>
      <c r="BD105" s="125"/>
      <c r="BE105" s="128">
        <f t="shared" si="0"/>
        <v>0</v>
      </c>
      <c r="BF105" s="128">
        <f t="shared" si="1"/>
        <v>0</v>
      </c>
      <c r="BG105" s="128">
        <f t="shared" si="2"/>
        <v>0</v>
      </c>
      <c r="BH105" s="128">
        <f t="shared" si="3"/>
        <v>0</v>
      </c>
      <c r="BI105" s="128">
        <f t="shared" si="4"/>
        <v>0</v>
      </c>
      <c r="BJ105" s="127" t="s">
        <v>137</v>
      </c>
      <c r="BK105" s="125"/>
      <c r="BL105" s="125"/>
      <c r="BM105" s="125"/>
    </row>
    <row r="106" spans="2:65" s="1" customFormat="1" ht="18" customHeight="1">
      <c r="B106" s="31"/>
      <c r="D106" s="252" t="s">
        <v>140</v>
      </c>
      <c r="E106" s="253"/>
      <c r="F106" s="253"/>
      <c r="K106" s="123">
        <v>0</v>
      </c>
      <c r="M106" s="124"/>
      <c r="N106" s="125"/>
      <c r="O106" s="126" t="s">
        <v>41</v>
      </c>
      <c r="P106" s="125"/>
      <c r="Q106" s="125"/>
      <c r="R106" s="125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5"/>
      <c r="AF106" s="125"/>
      <c r="AG106" s="125"/>
      <c r="AH106" s="125"/>
      <c r="AI106" s="125"/>
      <c r="AJ106" s="125"/>
      <c r="AK106" s="125"/>
      <c r="AL106" s="125"/>
      <c r="AM106" s="125"/>
      <c r="AN106" s="125"/>
      <c r="AO106" s="125"/>
      <c r="AP106" s="125"/>
      <c r="AQ106" s="125"/>
      <c r="AR106" s="125"/>
      <c r="AS106" s="125"/>
      <c r="AT106" s="125"/>
      <c r="AU106" s="125"/>
      <c r="AV106" s="125"/>
      <c r="AW106" s="125"/>
      <c r="AX106" s="125"/>
      <c r="AY106" s="127" t="s">
        <v>136</v>
      </c>
      <c r="AZ106" s="125"/>
      <c r="BA106" s="125"/>
      <c r="BB106" s="125"/>
      <c r="BC106" s="125"/>
      <c r="BD106" s="125"/>
      <c r="BE106" s="128">
        <f t="shared" si="0"/>
        <v>0</v>
      </c>
      <c r="BF106" s="128">
        <f t="shared" si="1"/>
        <v>0</v>
      </c>
      <c r="BG106" s="128">
        <f t="shared" si="2"/>
        <v>0</v>
      </c>
      <c r="BH106" s="128">
        <f t="shared" si="3"/>
        <v>0</v>
      </c>
      <c r="BI106" s="128">
        <f t="shared" si="4"/>
        <v>0</v>
      </c>
      <c r="BJ106" s="127" t="s">
        <v>137</v>
      </c>
      <c r="BK106" s="125"/>
      <c r="BL106" s="125"/>
      <c r="BM106" s="125"/>
    </row>
    <row r="107" spans="2:65" s="1" customFormat="1" ht="18" customHeight="1">
      <c r="B107" s="31"/>
      <c r="D107" s="252" t="s">
        <v>141</v>
      </c>
      <c r="E107" s="253"/>
      <c r="F107" s="253"/>
      <c r="K107" s="123">
        <v>0</v>
      </c>
      <c r="M107" s="124"/>
      <c r="N107" s="125"/>
      <c r="O107" s="126" t="s">
        <v>41</v>
      </c>
      <c r="P107" s="125"/>
      <c r="Q107" s="125"/>
      <c r="R107" s="125"/>
      <c r="S107" s="125"/>
      <c r="T107" s="125"/>
      <c r="U107" s="125"/>
      <c r="V107" s="125"/>
      <c r="W107" s="125"/>
      <c r="X107" s="125"/>
      <c r="Y107" s="125"/>
      <c r="Z107" s="125"/>
      <c r="AA107" s="125"/>
      <c r="AB107" s="125"/>
      <c r="AC107" s="125"/>
      <c r="AD107" s="125"/>
      <c r="AE107" s="125"/>
      <c r="AF107" s="125"/>
      <c r="AG107" s="125"/>
      <c r="AH107" s="125"/>
      <c r="AI107" s="125"/>
      <c r="AJ107" s="125"/>
      <c r="AK107" s="125"/>
      <c r="AL107" s="125"/>
      <c r="AM107" s="125"/>
      <c r="AN107" s="125"/>
      <c r="AO107" s="125"/>
      <c r="AP107" s="125"/>
      <c r="AQ107" s="125"/>
      <c r="AR107" s="125"/>
      <c r="AS107" s="125"/>
      <c r="AT107" s="125"/>
      <c r="AU107" s="125"/>
      <c r="AV107" s="125"/>
      <c r="AW107" s="125"/>
      <c r="AX107" s="125"/>
      <c r="AY107" s="127" t="s">
        <v>136</v>
      </c>
      <c r="AZ107" s="125"/>
      <c r="BA107" s="125"/>
      <c r="BB107" s="125"/>
      <c r="BC107" s="125"/>
      <c r="BD107" s="125"/>
      <c r="BE107" s="128">
        <f t="shared" si="0"/>
        <v>0</v>
      </c>
      <c r="BF107" s="128">
        <f t="shared" si="1"/>
        <v>0</v>
      </c>
      <c r="BG107" s="128">
        <f t="shared" si="2"/>
        <v>0</v>
      </c>
      <c r="BH107" s="128">
        <f t="shared" si="3"/>
        <v>0</v>
      </c>
      <c r="BI107" s="128">
        <f t="shared" si="4"/>
        <v>0</v>
      </c>
      <c r="BJ107" s="127" t="s">
        <v>137</v>
      </c>
      <c r="BK107" s="125"/>
      <c r="BL107" s="125"/>
      <c r="BM107" s="125"/>
    </row>
    <row r="108" spans="2:65" s="1" customFormat="1" ht="18" customHeight="1">
      <c r="B108" s="31"/>
      <c r="D108" s="122" t="s">
        <v>142</v>
      </c>
      <c r="K108" s="123">
        <f>ROUND(K30*T108,2)</f>
        <v>0</v>
      </c>
      <c r="M108" s="124"/>
      <c r="N108" s="125"/>
      <c r="O108" s="126" t="s">
        <v>41</v>
      </c>
      <c r="P108" s="125"/>
      <c r="Q108" s="125"/>
      <c r="R108" s="125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7" t="s">
        <v>143</v>
      </c>
      <c r="AZ108" s="125"/>
      <c r="BA108" s="125"/>
      <c r="BB108" s="125"/>
      <c r="BC108" s="125"/>
      <c r="BD108" s="125"/>
      <c r="BE108" s="128">
        <f t="shared" si="0"/>
        <v>0</v>
      </c>
      <c r="BF108" s="128">
        <f t="shared" si="1"/>
        <v>0</v>
      </c>
      <c r="BG108" s="128">
        <f t="shared" si="2"/>
        <v>0</v>
      </c>
      <c r="BH108" s="128">
        <f t="shared" si="3"/>
        <v>0</v>
      </c>
      <c r="BI108" s="128">
        <f t="shared" si="4"/>
        <v>0</v>
      </c>
      <c r="BJ108" s="127" t="s">
        <v>137</v>
      </c>
      <c r="BK108" s="125"/>
      <c r="BL108" s="125"/>
      <c r="BM108" s="125"/>
    </row>
    <row r="109" spans="2:65" s="1" customFormat="1" ht="10.199999999999999">
      <c r="B109" s="31"/>
      <c r="M109" s="31"/>
    </row>
    <row r="110" spans="2:65" s="1" customFormat="1" ht="29.25" customHeight="1">
      <c r="B110" s="31"/>
      <c r="C110" s="129" t="s">
        <v>144</v>
      </c>
      <c r="D110" s="101"/>
      <c r="E110" s="101"/>
      <c r="F110" s="101"/>
      <c r="G110" s="101"/>
      <c r="H110" s="101"/>
      <c r="I110" s="101"/>
      <c r="J110" s="101"/>
      <c r="K110" s="130">
        <f>ROUND(K96+K102,2)</f>
        <v>0</v>
      </c>
      <c r="L110" s="101"/>
      <c r="M110" s="31"/>
    </row>
    <row r="111" spans="2:65" s="1" customFormat="1" ht="6.9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31"/>
    </row>
    <row r="115" spans="2:24" s="1" customFormat="1" ht="6.9" customHeight="1"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31"/>
    </row>
    <row r="116" spans="2:24" s="1" customFormat="1" ht="24.9" customHeight="1">
      <c r="B116" s="31"/>
      <c r="C116" s="20" t="s">
        <v>145</v>
      </c>
      <c r="M116" s="31"/>
    </row>
    <row r="117" spans="2:24" s="1" customFormat="1" ht="6.9" customHeight="1">
      <c r="B117" s="31"/>
      <c r="M117" s="31"/>
    </row>
    <row r="118" spans="2:24" s="1" customFormat="1" ht="12" customHeight="1">
      <c r="B118" s="31"/>
      <c r="C118" s="26" t="s">
        <v>15</v>
      </c>
      <c r="M118" s="31"/>
    </row>
    <row r="119" spans="2:24" s="1" customFormat="1" ht="16.5" customHeight="1">
      <c r="B119" s="31"/>
      <c r="E119" s="248" t="str">
        <f>E7</f>
        <v>Suhrnny vykaz-vymer SO 01 - marec 2025</v>
      </c>
      <c r="F119" s="249"/>
      <c r="G119" s="249"/>
      <c r="H119" s="249"/>
      <c r="M119" s="31"/>
    </row>
    <row r="120" spans="2:24" s="1" customFormat="1" ht="12" customHeight="1">
      <c r="B120" s="31"/>
      <c r="C120" s="26" t="s">
        <v>99</v>
      </c>
      <c r="M120" s="31"/>
    </row>
    <row r="121" spans="2:24" s="1" customFormat="1" ht="16.5" customHeight="1">
      <c r="B121" s="31"/>
      <c r="E121" s="207" t="str">
        <f>E9</f>
        <v>ELI - Elektroinstalacia a osvetlenie</v>
      </c>
      <c r="F121" s="250"/>
      <c r="G121" s="250"/>
      <c r="H121" s="250"/>
      <c r="M121" s="31"/>
    </row>
    <row r="122" spans="2:24" s="1" customFormat="1" ht="6.9" customHeight="1">
      <c r="B122" s="31"/>
      <c r="M122" s="31"/>
    </row>
    <row r="123" spans="2:24" s="1" customFormat="1" ht="12" customHeight="1">
      <c r="B123" s="31"/>
      <c r="C123" s="26" t="s">
        <v>19</v>
      </c>
      <c r="F123" s="24" t="str">
        <f>F12</f>
        <v>Poltár, Rovňany</v>
      </c>
      <c r="I123" s="26" t="s">
        <v>21</v>
      </c>
      <c r="J123" s="54" t="str">
        <f>IF(J12="","",J12)</f>
        <v>1. 3. 2025</v>
      </c>
      <c r="M123" s="31"/>
    </row>
    <row r="124" spans="2:24" s="1" customFormat="1" ht="6.9" customHeight="1">
      <c r="B124" s="31"/>
      <c r="M124" s="31"/>
    </row>
    <row r="125" spans="2:24" s="1" customFormat="1" ht="40.049999999999997" customHeight="1">
      <c r="B125" s="31"/>
      <c r="C125" s="26" t="s">
        <v>23</v>
      </c>
      <c r="F125" s="24" t="str">
        <f>E15</f>
        <v>Banskobystrický samosprávny kraj</v>
      </c>
      <c r="I125" s="26" t="s">
        <v>29</v>
      </c>
      <c r="J125" s="29" t="str">
        <f>E21</f>
        <v>D&amp;T Solutions, s.r.o., Magnezitárska 2/A, Košice</v>
      </c>
      <c r="M125" s="31"/>
    </row>
    <row r="126" spans="2:24" s="1" customFormat="1" ht="15.15" customHeight="1">
      <c r="B126" s="31"/>
      <c r="C126" s="26" t="s">
        <v>27</v>
      </c>
      <c r="F126" s="24" t="str">
        <f>IF(E18="","",E18)</f>
        <v>Vyplň údaj</v>
      </c>
      <c r="I126" s="26" t="s">
        <v>32</v>
      </c>
      <c r="J126" s="29" t="str">
        <f>E24</f>
        <v xml:space="preserve"> </v>
      </c>
      <c r="M126" s="31"/>
    </row>
    <row r="127" spans="2:24" s="1" customFormat="1" ht="10.35" customHeight="1">
      <c r="B127" s="31"/>
      <c r="M127" s="31"/>
    </row>
    <row r="128" spans="2:24" s="10" customFormat="1" ht="29.25" customHeight="1">
      <c r="B128" s="131"/>
      <c r="C128" s="132" t="s">
        <v>146</v>
      </c>
      <c r="D128" s="133" t="s">
        <v>60</v>
      </c>
      <c r="E128" s="133" t="s">
        <v>56</v>
      </c>
      <c r="F128" s="133" t="s">
        <v>57</v>
      </c>
      <c r="G128" s="133" t="s">
        <v>147</v>
      </c>
      <c r="H128" s="133" t="s">
        <v>148</v>
      </c>
      <c r="I128" s="133" t="s">
        <v>149</v>
      </c>
      <c r="J128" s="133" t="s">
        <v>150</v>
      </c>
      <c r="K128" s="134" t="s">
        <v>109</v>
      </c>
      <c r="L128" s="135" t="s">
        <v>151</v>
      </c>
      <c r="M128" s="131"/>
      <c r="N128" s="61" t="s">
        <v>1</v>
      </c>
      <c r="O128" s="62" t="s">
        <v>39</v>
      </c>
      <c r="P128" s="62" t="s">
        <v>152</v>
      </c>
      <c r="Q128" s="62" t="s">
        <v>153</v>
      </c>
      <c r="R128" s="62" t="s">
        <v>154</v>
      </c>
      <c r="S128" s="62" t="s">
        <v>155</v>
      </c>
      <c r="T128" s="62" t="s">
        <v>156</v>
      </c>
      <c r="U128" s="62" t="s">
        <v>157</v>
      </c>
      <c r="V128" s="62" t="s">
        <v>158</v>
      </c>
      <c r="W128" s="62" t="s">
        <v>159</v>
      </c>
      <c r="X128" s="63" t="s">
        <v>160</v>
      </c>
    </row>
    <row r="129" spans="2:65" s="1" customFormat="1" ht="22.8" customHeight="1">
      <c r="B129" s="31"/>
      <c r="C129" s="66" t="s">
        <v>101</v>
      </c>
      <c r="K129" s="136">
        <f>BK129</f>
        <v>0</v>
      </c>
      <c r="M129" s="31"/>
      <c r="N129" s="64"/>
      <c r="O129" s="55"/>
      <c r="P129" s="55"/>
      <c r="Q129" s="137">
        <f>Q130+Q169+Q209</f>
        <v>0</v>
      </c>
      <c r="R129" s="137">
        <f>R130+R169+R209</f>
        <v>0</v>
      </c>
      <c r="S129" s="55"/>
      <c r="T129" s="138">
        <f>T130+T169+T209</f>
        <v>0</v>
      </c>
      <c r="U129" s="55"/>
      <c r="V129" s="138">
        <f>V130+V169+V209</f>
        <v>0</v>
      </c>
      <c r="W129" s="55"/>
      <c r="X129" s="139">
        <f>X130+X169+X209</f>
        <v>0</v>
      </c>
      <c r="AT129" s="16" t="s">
        <v>76</v>
      </c>
      <c r="AU129" s="16" t="s">
        <v>111</v>
      </c>
      <c r="BK129" s="140">
        <f>BK130+BK169+BK209</f>
        <v>0</v>
      </c>
    </row>
    <row r="130" spans="2:65" s="11" customFormat="1" ht="25.95" customHeight="1">
      <c r="B130" s="141"/>
      <c r="D130" s="142" t="s">
        <v>76</v>
      </c>
      <c r="E130" s="143" t="s">
        <v>1164</v>
      </c>
      <c r="F130" s="143" t="s">
        <v>1165</v>
      </c>
      <c r="I130" s="144"/>
      <c r="J130" s="144"/>
      <c r="K130" s="145">
        <f>BK130</f>
        <v>0</v>
      </c>
      <c r="M130" s="141"/>
      <c r="N130" s="146"/>
      <c r="Q130" s="147">
        <f>SUM(Q131:Q168)</f>
        <v>0</v>
      </c>
      <c r="R130" s="147">
        <f>SUM(R131:R168)</f>
        <v>0</v>
      </c>
      <c r="T130" s="148">
        <f>SUM(T131:T168)</f>
        <v>0</v>
      </c>
      <c r="V130" s="148">
        <f>SUM(V131:V168)</f>
        <v>0</v>
      </c>
      <c r="X130" s="149">
        <f>SUM(X131:X168)</f>
        <v>0</v>
      </c>
      <c r="AR130" s="142" t="s">
        <v>85</v>
      </c>
      <c r="AT130" s="150" t="s">
        <v>76</v>
      </c>
      <c r="AU130" s="150" t="s">
        <v>77</v>
      </c>
      <c r="AY130" s="142" t="s">
        <v>163</v>
      </c>
      <c r="BK130" s="151">
        <f>SUM(BK131:BK168)</f>
        <v>0</v>
      </c>
    </row>
    <row r="131" spans="2:65" s="1" customFormat="1" ht="21.75" customHeight="1">
      <c r="B131" s="31"/>
      <c r="C131" s="189" t="s">
        <v>85</v>
      </c>
      <c r="D131" s="189" t="s">
        <v>466</v>
      </c>
      <c r="E131" s="190" t="s">
        <v>1166</v>
      </c>
      <c r="F131" s="191" t="s">
        <v>1167</v>
      </c>
      <c r="G131" s="192" t="s">
        <v>234</v>
      </c>
      <c r="H131" s="193">
        <v>118</v>
      </c>
      <c r="I131" s="194"/>
      <c r="J131" s="195"/>
      <c r="K131" s="193">
        <f t="shared" ref="K131:K168" si="5">ROUND(P131*H131,3)</f>
        <v>0</v>
      </c>
      <c r="L131" s="195"/>
      <c r="M131" s="196"/>
      <c r="N131" s="197" t="s">
        <v>1</v>
      </c>
      <c r="O131" s="121" t="s">
        <v>41</v>
      </c>
      <c r="P131" s="162">
        <f t="shared" ref="P131:P168" si="6">I131+J131</f>
        <v>0</v>
      </c>
      <c r="Q131" s="162">
        <f t="shared" ref="Q131:Q168" si="7">ROUND(I131*H131,3)</f>
        <v>0</v>
      </c>
      <c r="R131" s="162">
        <f t="shared" ref="R131:R168" si="8">ROUND(J131*H131,3)</f>
        <v>0</v>
      </c>
      <c r="T131" s="163">
        <f t="shared" ref="T131:T168" si="9">S131*H131</f>
        <v>0</v>
      </c>
      <c r="U131" s="163">
        <v>0</v>
      </c>
      <c r="V131" s="163">
        <f t="shared" ref="V131:V168" si="10">U131*H131</f>
        <v>0</v>
      </c>
      <c r="W131" s="163">
        <v>0</v>
      </c>
      <c r="X131" s="164">
        <f t="shared" ref="X131:X168" si="11">W131*H131</f>
        <v>0</v>
      </c>
      <c r="AR131" s="165" t="s">
        <v>182</v>
      </c>
      <c r="AT131" s="165" t="s">
        <v>466</v>
      </c>
      <c r="AU131" s="165" t="s">
        <v>85</v>
      </c>
      <c r="AY131" s="16" t="s">
        <v>163</v>
      </c>
      <c r="BE131" s="166">
        <f t="shared" ref="BE131:BE168" si="12">IF(O131="základná",K131,0)</f>
        <v>0</v>
      </c>
      <c r="BF131" s="166">
        <f t="shared" ref="BF131:BF168" si="13">IF(O131="znížená",K131,0)</f>
        <v>0</v>
      </c>
      <c r="BG131" s="166">
        <f t="shared" ref="BG131:BG168" si="14">IF(O131="zákl. prenesená",K131,0)</f>
        <v>0</v>
      </c>
      <c r="BH131" s="166">
        <f t="shared" ref="BH131:BH168" si="15">IF(O131="zníž. prenesená",K131,0)</f>
        <v>0</v>
      </c>
      <c r="BI131" s="166">
        <f t="shared" ref="BI131:BI168" si="16">IF(O131="nulová",K131,0)</f>
        <v>0</v>
      </c>
      <c r="BJ131" s="16" t="s">
        <v>137</v>
      </c>
      <c r="BK131" s="167">
        <f t="shared" ref="BK131:BK168" si="17">ROUND(P131*H131,3)</f>
        <v>0</v>
      </c>
      <c r="BL131" s="16" t="s">
        <v>169</v>
      </c>
      <c r="BM131" s="165" t="s">
        <v>137</v>
      </c>
    </row>
    <row r="132" spans="2:65" s="1" customFormat="1" ht="24.15" customHeight="1">
      <c r="B132" s="31"/>
      <c r="C132" s="189" t="s">
        <v>137</v>
      </c>
      <c r="D132" s="189" t="s">
        <v>466</v>
      </c>
      <c r="E132" s="190" t="s">
        <v>1168</v>
      </c>
      <c r="F132" s="191" t="s">
        <v>1169</v>
      </c>
      <c r="G132" s="192" t="s">
        <v>234</v>
      </c>
      <c r="H132" s="193">
        <v>51</v>
      </c>
      <c r="I132" s="194"/>
      <c r="J132" s="195"/>
      <c r="K132" s="193">
        <f t="shared" si="5"/>
        <v>0</v>
      </c>
      <c r="L132" s="195"/>
      <c r="M132" s="196"/>
      <c r="N132" s="197" t="s">
        <v>1</v>
      </c>
      <c r="O132" s="121" t="s">
        <v>41</v>
      </c>
      <c r="P132" s="162">
        <f t="shared" si="6"/>
        <v>0</v>
      </c>
      <c r="Q132" s="162">
        <f t="shared" si="7"/>
        <v>0</v>
      </c>
      <c r="R132" s="162">
        <f t="shared" si="8"/>
        <v>0</v>
      </c>
      <c r="T132" s="163">
        <f t="shared" si="9"/>
        <v>0</v>
      </c>
      <c r="U132" s="163">
        <v>0</v>
      </c>
      <c r="V132" s="163">
        <f t="shared" si="10"/>
        <v>0</v>
      </c>
      <c r="W132" s="163">
        <v>0</v>
      </c>
      <c r="X132" s="164">
        <f t="shared" si="11"/>
        <v>0</v>
      </c>
      <c r="AR132" s="165" t="s">
        <v>182</v>
      </c>
      <c r="AT132" s="165" t="s">
        <v>466</v>
      </c>
      <c r="AU132" s="165" t="s">
        <v>85</v>
      </c>
      <c r="AY132" s="16" t="s">
        <v>163</v>
      </c>
      <c r="BE132" s="166">
        <f t="shared" si="12"/>
        <v>0</v>
      </c>
      <c r="BF132" s="166">
        <f t="shared" si="13"/>
        <v>0</v>
      </c>
      <c r="BG132" s="166">
        <f t="shared" si="14"/>
        <v>0</v>
      </c>
      <c r="BH132" s="166">
        <f t="shared" si="15"/>
        <v>0</v>
      </c>
      <c r="BI132" s="166">
        <f t="shared" si="16"/>
        <v>0</v>
      </c>
      <c r="BJ132" s="16" t="s">
        <v>137</v>
      </c>
      <c r="BK132" s="167">
        <f t="shared" si="17"/>
        <v>0</v>
      </c>
      <c r="BL132" s="16" t="s">
        <v>169</v>
      </c>
      <c r="BM132" s="165" t="s">
        <v>169</v>
      </c>
    </row>
    <row r="133" spans="2:65" s="1" customFormat="1" ht="16.5" customHeight="1">
      <c r="B133" s="31"/>
      <c r="C133" s="189" t="s">
        <v>176</v>
      </c>
      <c r="D133" s="189" t="s">
        <v>466</v>
      </c>
      <c r="E133" s="190" t="s">
        <v>1170</v>
      </c>
      <c r="F133" s="191" t="s">
        <v>1171</v>
      </c>
      <c r="G133" s="192" t="s">
        <v>234</v>
      </c>
      <c r="H133" s="193">
        <v>31</v>
      </c>
      <c r="I133" s="194"/>
      <c r="J133" s="195"/>
      <c r="K133" s="193">
        <f t="shared" si="5"/>
        <v>0</v>
      </c>
      <c r="L133" s="195"/>
      <c r="M133" s="196"/>
      <c r="N133" s="197" t="s">
        <v>1</v>
      </c>
      <c r="O133" s="121" t="s">
        <v>41</v>
      </c>
      <c r="P133" s="162">
        <f t="shared" si="6"/>
        <v>0</v>
      </c>
      <c r="Q133" s="162">
        <f t="shared" si="7"/>
        <v>0</v>
      </c>
      <c r="R133" s="162">
        <f t="shared" si="8"/>
        <v>0</v>
      </c>
      <c r="T133" s="163">
        <f t="shared" si="9"/>
        <v>0</v>
      </c>
      <c r="U133" s="163">
        <v>0</v>
      </c>
      <c r="V133" s="163">
        <f t="shared" si="10"/>
        <v>0</v>
      </c>
      <c r="W133" s="163">
        <v>0</v>
      </c>
      <c r="X133" s="164">
        <f t="shared" si="11"/>
        <v>0</v>
      </c>
      <c r="AR133" s="165" t="s">
        <v>182</v>
      </c>
      <c r="AT133" s="165" t="s">
        <v>466</v>
      </c>
      <c r="AU133" s="165" t="s">
        <v>85</v>
      </c>
      <c r="AY133" s="16" t="s">
        <v>163</v>
      </c>
      <c r="BE133" s="166">
        <f t="shared" si="12"/>
        <v>0</v>
      </c>
      <c r="BF133" s="166">
        <f t="shared" si="13"/>
        <v>0</v>
      </c>
      <c r="BG133" s="166">
        <f t="shared" si="14"/>
        <v>0</v>
      </c>
      <c r="BH133" s="166">
        <f t="shared" si="15"/>
        <v>0</v>
      </c>
      <c r="BI133" s="166">
        <f t="shared" si="16"/>
        <v>0</v>
      </c>
      <c r="BJ133" s="16" t="s">
        <v>137</v>
      </c>
      <c r="BK133" s="167">
        <f t="shared" si="17"/>
        <v>0</v>
      </c>
      <c r="BL133" s="16" t="s">
        <v>169</v>
      </c>
      <c r="BM133" s="165" t="s">
        <v>179</v>
      </c>
    </row>
    <row r="134" spans="2:65" s="1" customFormat="1" ht="16.5" customHeight="1">
      <c r="B134" s="31"/>
      <c r="C134" s="189" t="s">
        <v>169</v>
      </c>
      <c r="D134" s="189" t="s">
        <v>466</v>
      </c>
      <c r="E134" s="190" t="s">
        <v>1172</v>
      </c>
      <c r="F134" s="191" t="s">
        <v>1173</v>
      </c>
      <c r="G134" s="192" t="s">
        <v>234</v>
      </c>
      <c r="H134" s="193">
        <v>1</v>
      </c>
      <c r="I134" s="194"/>
      <c r="J134" s="195"/>
      <c r="K134" s="193">
        <f t="shared" si="5"/>
        <v>0</v>
      </c>
      <c r="L134" s="195"/>
      <c r="M134" s="196"/>
      <c r="N134" s="197" t="s">
        <v>1</v>
      </c>
      <c r="O134" s="121" t="s">
        <v>41</v>
      </c>
      <c r="P134" s="162">
        <f t="shared" si="6"/>
        <v>0</v>
      </c>
      <c r="Q134" s="162">
        <f t="shared" si="7"/>
        <v>0</v>
      </c>
      <c r="R134" s="162">
        <f t="shared" si="8"/>
        <v>0</v>
      </c>
      <c r="T134" s="163">
        <f t="shared" si="9"/>
        <v>0</v>
      </c>
      <c r="U134" s="163">
        <v>0</v>
      </c>
      <c r="V134" s="163">
        <f t="shared" si="10"/>
        <v>0</v>
      </c>
      <c r="W134" s="163">
        <v>0</v>
      </c>
      <c r="X134" s="164">
        <f t="shared" si="11"/>
        <v>0</v>
      </c>
      <c r="AR134" s="165" t="s">
        <v>182</v>
      </c>
      <c r="AT134" s="165" t="s">
        <v>466</v>
      </c>
      <c r="AU134" s="165" t="s">
        <v>85</v>
      </c>
      <c r="AY134" s="16" t="s">
        <v>163</v>
      </c>
      <c r="BE134" s="166">
        <f t="shared" si="12"/>
        <v>0</v>
      </c>
      <c r="BF134" s="166">
        <f t="shared" si="13"/>
        <v>0</v>
      </c>
      <c r="BG134" s="166">
        <f t="shared" si="14"/>
        <v>0</v>
      </c>
      <c r="BH134" s="166">
        <f t="shared" si="15"/>
        <v>0</v>
      </c>
      <c r="BI134" s="166">
        <f t="shared" si="16"/>
        <v>0</v>
      </c>
      <c r="BJ134" s="16" t="s">
        <v>137</v>
      </c>
      <c r="BK134" s="167">
        <f t="shared" si="17"/>
        <v>0</v>
      </c>
      <c r="BL134" s="16" t="s">
        <v>169</v>
      </c>
      <c r="BM134" s="165" t="s">
        <v>182</v>
      </c>
    </row>
    <row r="135" spans="2:65" s="1" customFormat="1" ht="16.5" customHeight="1">
      <c r="B135" s="31"/>
      <c r="C135" s="154" t="s">
        <v>183</v>
      </c>
      <c r="D135" s="154" t="s">
        <v>165</v>
      </c>
      <c r="E135" s="155" t="s">
        <v>1174</v>
      </c>
      <c r="F135" s="156" t="s">
        <v>1175</v>
      </c>
      <c r="G135" s="157" t="s">
        <v>234</v>
      </c>
      <c r="H135" s="158">
        <v>201</v>
      </c>
      <c r="I135" s="159"/>
      <c r="J135" s="159"/>
      <c r="K135" s="158">
        <f t="shared" si="5"/>
        <v>0</v>
      </c>
      <c r="L135" s="160"/>
      <c r="M135" s="31"/>
      <c r="N135" s="161" t="s">
        <v>1</v>
      </c>
      <c r="O135" s="121" t="s">
        <v>41</v>
      </c>
      <c r="P135" s="162">
        <f t="shared" si="6"/>
        <v>0</v>
      </c>
      <c r="Q135" s="162">
        <f t="shared" si="7"/>
        <v>0</v>
      </c>
      <c r="R135" s="162">
        <f t="shared" si="8"/>
        <v>0</v>
      </c>
      <c r="T135" s="163">
        <f t="shared" si="9"/>
        <v>0</v>
      </c>
      <c r="U135" s="163">
        <v>0</v>
      </c>
      <c r="V135" s="163">
        <f t="shared" si="10"/>
        <v>0</v>
      </c>
      <c r="W135" s="163">
        <v>0</v>
      </c>
      <c r="X135" s="164">
        <f t="shared" si="11"/>
        <v>0</v>
      </c>
      <c r="AR135" s="165" t="s">
        <v>169</v>
      </c>
      <c r="AT135" s="165" t="s">
        <v>165</v>
      </c>
      <c r="AU135" s="165" t="s">
        <v>85</v>
      </c>
      <c r="AY135" s="16" t="s">
        <v>163</v>
      </c>
      <c r="BE135" s="166">
        <f t="shared" si="12"/>
        <v>0</v>
      </c>
      <c r="BF135" s="166">
        <f t="shared" si="13"/>
        <v>0</v>
      </c>
      <c r="BG135" s="166">
        <f t="shared" si="14"/>
        <v>0</v>
      </c>
      <c r="BH135" s="166">
        <f t="shared" si="15"/>
        <v>0</v>
      </c>
      <c r="BI135" s="166">
        <f t="shared" si="16"/>
        <v>0</v>
      </c>
      <c r="BJ135" s="16" t="s">
        <v>137</v>
      </c>
      <c r="BK135" s="167">
        <f t="shared" si="17"/>
        <v>0</v>
      </c>
      <c r="BL135" s="16" t="s">
        <v>169</v>
      </c>
      <c r="BM135" s="165" t="s">
        <v>186</v>
      </c>
    </row>
    <row r="136" spans="2:65" s="1" customFormat="1" ht="24.15" customHeight="1">
      <c r="B136" s="31"/>
      <c r="C136" s="154" t="s">
        <v>179</v>
      </c>
      <c r="D136" s="154" t="s">
        <v>165</v>
      </c>
      <c r="E136" s="155" t="s">
        <v>1176</v>
      </c>
      <c r="F136" s="156" t="s">
        <v>1177</v>
      </c>
      <c r="G136" s="157" t="s">
        <v>234</v>
      </c>
      <c r="H136" s="158">
        <v>23</v>
      </c>
      <c r="I136" s="159"/>
      <c r="J136" s="159"/>
      <c r="K136" s="158">
        <f t="shared" si="5"/>
        <v>0</v>
      </c>
      <c r="L136" s="160"/>
      <c r="M136" s="31"/>
      <c r="N136" s="161" t="s">
        <v>1</v>
      </c>
      <c r="O136" s="121" t="s">
        <v>41</v>
      </c>
      <c r="P136" s="162">
        <f t="shared" si="6"/>
        <v>0</v>
      </c>
      <c r="Q136" s="162">
        <f t="shared" si="7"/>
        <v>0</v>
      </c>
      <c r="R136" s="162">
        <f t="shared" si="8"/>
        <v>0</v>
      </c>
      <c r="T136" s="163">
        <f t="shared" si="9"/>
        <v>0</v>
      </c>
      <c r="U136" s="163">
        <v>0</v>
      </c>
      <c r="V136" s="163">
        <f t="shared" si="10"/>
        <v>0</v>
      </c>
      <c r="W136" s="163">
        <v>0</v>
      </c>
      <c r="X136" s="164">
        <f t="shared" si="11"/>
        <v>0</v>
      </c>
      <c r="AR136" s="165" t="s">
        <v>169</v>
      </c>
      <c r="AT136" s="165" t="s">
        <v>165</v>
      </c>
      <c r="AU136" s="165" t="s">
        <v>85</v>
      </c>
      <c r="AY136" s="16" t="s">
        <v>163</v>
      </c>
      <c r="BE136" s="166">
        <f t="shared" si="12"/>
        <v>0</v>
      </c>
      <c r="BF136" s="166">
        <f t="shared" si="13"/>
        <v>0</v>
      </c>
      <c r="BG136" s="166">
        <f t="shared" si="14"/>
        <v>0</v>
      </c>
      <c r="BH136" s="166">
        <f t="shared" si="15"/>
        <v>0</v>
      </c>
      <c r="BI136" s="166">
        <f t="shared" si="16"/>
        <v>0</v>
      </c>
      <c r="BJ136" s="16" t="s">
        <v>137</v>
      </c>
      <c r="BK136" s="167">
        <f t="shared" si="17"/>
        <v>0</v>
      </c>
      <c r="BL136" s="16" t="s">
        <v>169</v>
      </c>
      <c r="BM136" s="165" t="s">
        <v>196</v>
      </c>
    </row>
    <row r="137" spans="2:65" s="1" customFormat="1" ht="16.5" customHeight="1">
      <c r="B137" s="31"/>
      <c r="C137" s="189" t="s">
        <v>199</v>
      </c>
      <c r="D137" s="189" t="s">
        <v>466</v>
      </c>
      <c r="E137" s="190" t="s">
        <v>1178</v>
      </c>
      <c r="F137" s="191" t="s">
        <v>1179</v>
      </c>
      <c r="G137" s="192" t="s">
        <v>234</v>
      </c>
      <c r="H137" s="193">
        <v>2</v>
      </c>
      <c r="I137" s="194"/>
      <c r="J137" s="195"/>
      <c r="K137" s="193">
        <f t="shared" si="5"/>
        <v>0</v>
      </c>
      <c r="L137" s="195"/>
      <c r="M137" s="196"/>
      <c r="N137" s="197" t="s">
        <v>1</v>
      </c>
      <c r="O137" s="121" t="s">
        <v>41</v>
      </c>
      <c r="P137" s="162">
        <f t="shared" si="6"/>
        <v>0</v>
      </c>
      <c r="Q137" s="162">
        <f t="shared" si="7"/>
        <v>0</v>
      </c>
      <c r="R137" s="162">
        <f t="shared" si="8"/>
        <v>0</v>
      </c>
      <c r="T137" s="163">
        <f t="shared" si="9"/>
        <v>0</v>
      </c>
      <c r="U137" s="163">
        <v>0</v>
      </c>
      <c r="V137" s="163">
        <f t="shared" si="10"/>
        <v>0</v>
      </c>
      <c r="W137" s="163">
        <v>0</v>
      </c>
      <c r="X137" s="164">
        <f t="shared" si="11"/>
        <v>0</v>
      </c>
      <c r="AR137" s="165" t="s">
        <v>182</v>
      </c>
      <c r="AT137" s="165" t="s">
        <v>466</v>
      </c>
      <c r="AU137" s="165" t="s">
        <v>85</v>
      </c>
      <c r="AY137" s="16" t="s">
        <v>163</v>
      </c>
      <c r="BE137" s="166">
        <f t="shared" si="12"/>
        <v>0</v>
      </c>
      <c r="BF137" s="166">
        <f t="shared" si="13"/>
        <v>0</v>
      </c>
      <c r="BG137" s="166">
        <f t="shared" si="14"/>
        <v>0</v>
      </c>
      <c r="BH137" s="166">
        <f t="shared" si="15"/>
        <v>0</v>
      </c>
      <c r="BI137" s="166">
        <f t="shared" si="16"/>
        <v>0</v>
      </c>
      <c r="BJ137" s="16" t="s">
        <v>137</v>
      </c>
      <c r="BK137" s="167">
        <f t="shared" si="17"/>
        <v>0</v>
      </c>
      <c r="BL137" s="16" t="s">
        <v>169</v>
      </c>
      <c r="BM137" s="165" t="s">
        <v>202</v>
      </c>
    </row>
    <row r="138" spans="2:65" s="1" customFormat="1" ht="24.15" customHeight="1">
      <c r="B138" s="31"/>
      <c r="C138" s="189" t="s">
        <v>182</v>
      </c>
      <c r="D138" s="189" t="s">
        <v>466</v>
      </c>
      <c r="E138" s="190" t="s">
        <v>1180</v>
      </c>
      <c r="F138" s="191" t="s">
        <v>1181</v>
      </c>
      <c r="G138" s="192" t="s">
        <v>234</v>
      </c>
      <c r="H138" s="193">
        <v>21</v>
      </c>
      <c r="I138" s="194"/>
      <c r="J138" s="195"/>
      <c r="K138" s="193">
        <f t="shared" si="5"/>
        <v>0</v>
      </c>
      <c r="L138" s="195"/>
      <c r="M138" s="196"/>
      <c r="N138" s="197" t="s">
        <v>1</v>
      </c>
      <c r="O138" s="121" t="s">
        <v>41</v>
      </c>
      <c r="P138" s="162">
        <f t="shared" si="6"/>
        <v>0</v>
      </c>
      <c r="Q138" s="162">
        <f t="shared" si="7"/>
        <v>0</v>
      </c>
      <c r="R138" s="162">
        <f t="shared" si="8"/>
        <v>0</v>
      </c>
      <c r="T138" s="163">
        <f t="shared" si="9"/>
        <v>0</v>
      </c>
      <c r="U138" s="163">
        <v>0</v>
      </c>
      <c r="V138" s="163">
        <f t="shared" si="10"/>
        <v>0</v>
      </c>
      <c r="W138" s="163">
        <v>0</v>
      </c>
      <c r="X138" s="164">
        <f t="shared" si="11"/>
        <v>0</v>
      </c>
      <c r="AR138" s="165" t="s">
        <v>182</v>
      </c>
      <c r="AT138" s="165" t="s">
        <v>466</v>
      </c>
      <c r="AU138" s="165" t="s">
        <v>85</v>
      </c>
      <c r="AY138" s="16" t="s">
        <v>163</v>
      </c>
      <c r="BE138" s="166">
        <f t="shared" si="12"/>
        <v>0</v>
      </c>
      <c r="BF138" s="166">
        <f t="shared" si="13"/>
        <v>0</v>
      </c>
      <c r="BG138" s="166">
        <f t="shared" si="14"/>
        <v>0</v>
      </c>
      <c r="BH138" s="166">
        <f t="shared" si="15"/>
        <v>0</v>
      </c>
      <c r="BI138" s="166">
        <f t="shared" si="16"/>
        <v>0</v>
      </c>
      <c r="BJ138" s="16" t="s">
        <v>137</v>
      </c>
      <c r="BK138" s="167">
        <f t="shared" si="17"/>
        <v>0</v>
      </c>
      <c r="BL138" s="16" t="s">
        <v>169</v>
      </c>
      <c r="BM138" s="165" t="s">
        <v>206</v>
      </c>
    </row>
    <row r="139" spans="2:65" s="1" customFormat="1" ht="24.15" customHeight="1">
      <c r="B139" s="31"/>
      <c r="C139" s="154" t="s">
        <v>210</v>
      </c>
      <c r="D139" s="154" t="s">
        <v>165</v>
      </c>
      <c r="E139" s="155" t="s">
        <v>1182</v>
      </c>
      <c r="F139" s="156" t="s">
        <v>1183</v>
      </c>
      <c r="G139" s="157" t="s">
        <v>234</v>
      </c>
      <c r="H139" s="158">
        <v>26</v>
      </c>
      <c r="I139" s="159"/>
      <c r="J139" s="159"/>
      <c r="K139" s="158">
        <f t="shared" si="5"/>
        <v>0</v>
      </c>
      <c r="L139" s="160"/>
      <c r="M139" s="31"/>
      <c r="N139" s="161" t="s">
        <v>1</v>
      </c>
      <c r="O139" s="121" t="s">
        <v>41</v>
      </c>
      <c r="P139" s="162">
        <f t="shared" si="6"/>
        <v>0</v>
      </c>
      <c r="Q139" s="162">
        <f t="shared" si="7"/>
        <v>0</v>
      </c>
      <c r="R139" s="162">
        <f t="shared" si="8"/>
        <v>0</v>
      </c>
      <c r="T139" s="163">
        <f t="shared" si="9"/>
        <v>0</v>
      </c>
      <c r="U139" s="163">
        <v>0</v>
      </c>
      <c r="V139" s="163">
        <f t="shared" si="10"/>
        <v>0</v>
      </c>
      <c r="W139" s="163">
        <v>0</v>
      </c>
      <c r="X139" s="164">
        <f t="shared" si="11"/>
        <v>0</v>
      </c>
      <c r="AR139" s="165" t="s">
        <v>169</v>
      </c>
      <c r="AT139" s="165" t="s">
        <v>165</v>
      </c>
      <c r="AU139" s="165" t="s">
        <v>85</v>
      </c>
      <c r="AY139" s="16" t="s">
        <v>163</v>
      </c>
      <c r="BE139" s="166">
        <f t="shared" si="12"/>
        <v>0</v>
      </c>
      <c r="BF139" s="166">
        <f t="shared" si="13"/>
        <v>0</v>
      </c>
      <c r="BG139" s="166">
        <f t="shared" si="14"/>
        <v>0</v>
      </c>
      <c r="BH139" s="166">
        <f t="shared" si="15"/>
        <v>0</v>
      </c>
      <c r="BI139" s="166">
        <f t="shared" si="16"/>
        <v>0</v>
      </c>
      <c r="BJ139" s="16" t="s">
        <v>137</v>
      </c>
      <c r="BK139" s="167">
        <f t="shared" si="17"/>
        <v>0</v>
      </c>
      <c r="BL139" s="16" t="s">
        <v>169</v>
      </c>
      <c r="BM139" s="165" t="s">
        <v>214</v>
      </c>
    </row>
    <row r="140" spans="2:65" s="1" customFormat="1" ht="16.5" customHeight="1">
      <c r="B140" s="31"/>
      <c r="C140" s="189" t="s">
        <v>186</v>
      </c>
      <c r="D140" s="189" t="s">
        <v>466</v>
      </c>
      <c r="E140" s="190" t="s">
        <v>1184</v>
      </c>
      <c r="F140" s="191" t="s">
        <v>1185</v>
      </c>
      <c r="G140" s="192" t="s">
        <v>234</v>
      </c>
      <c r="H140" s="193">
        <v>26</v>
      </c>
      <c r="I140" s="194"/>
      <c r="J140" s="195"/>
      <c r="K140" s="193">
        <f t="shared" si="5"/>
        <v>0</v>
      </c>
      <c r="L140" s="195"/>
      <c r="M140" s="196"/>
      <c r="N140" s="197" t="s">
        <v>1</v>
      </c>
      <c r="O140" s="121" t="s">
        <v>41</v>
      </c>
      <c r="P140" s="162">
        <f t="shared" si="6"/>
        <v>0</v>
      </c>
      <c r="Q140" s="162">
        <f t="shared" si="7"/>
        <v>0</v>
      </c>
      <c r="R140" s="162">
        <f t="shared" si="8"/>
        <v>0</v>
      </c>
      <c r="T140" s="163">
        <f t="shared" si="9"/>
        <v>0</v>
      </c>
      <c r="U140" s="163">
        <v>0</v>
      </c>
      <c r="V140" s="163">
        <f t="shared" si="10"/>
        <v>0</v>
      </c>
      <c r="W140" s="163">
        <v>0</v>
      </c>
      <c r="X140" s="164">
        <f t="shared" si="11"/>
        <v>0</v>
      </c>
      <c r="AR140" s="165" t="s">
        <v>182</v>
      </c>
      <c r="AT140" s="165" t="s">
        <v>466</v>
      </c>
      <c r="AU140" s="165" t="s">
        <v>85</v>
      </c>
      <c r="AY140" s="16" t="s">
        <v>163</v>
      </c>
      <c r="BE140" s="166">
        <f t="shared" si="12"/>
        <v>0</v>
      </c>
      <c r="BF140" s="166">
        <f t="shared" si="13"/>
        <v>0</v>
      </c>
      <c r="BG140" s="166">
        <f t="shared" si="14"/>
        <v>0</v>
      </c>
      <c r="BH140" s="166">
        <f t="shared" si="15"/>
        <v>0</v>
      </c>
      <c r="BI140" s="166">
        <f t="shared" si="16"/>
        <v>0</v>
      </c>
      <c r="BJ140" s="16" t="s">
        <v>137</v>
      </c>
      <c r="BK140" s="167">
        <f t="shared" si="17"/>
        <v>0</v>
      </c>
      <c r="BL140" s="16" t="s">
        <v>169</v>
      </c>
      <c r="BM140" s="165" t="s">
        <v>218</v>
      </c>
    </row>
    <row r="141" spans="2:65" s="1" customFormat="1" ht="24.15" customHeight="1">
      <c r="B141" s="31"/>
      <c r="C141" s="154" t="s">
        <v>221</v>
      </c>
      <c r="D141" s="154" t="s">
        <v>165</v>
      </c>
      <c r="E141" s="155" t="s">
        <v>1186</v>
      </c>
      <c r="F141" s="156" t="s">
        <v>1187</v>
      </c>
      <c r="G141" s="157" t="s">
        <v>234</v>
      </c>
      <c r="H141" s="158">
        <v>3</v>
      </c>
      <c r="I141" s="159"/>
      <c r="J141" s="159"/>
      <c r="K141" s="158">
        <f t="shared" si="5"/>
        <v>0</v>
      </c>
      <c r="L141" s="160"/>
      <c r="M141" s="31"/>
      <c r="N141" s="161" t="s">
        <v>1</v>
      </c>
      <c r="O141" s="121" t="s">
        <v>41</v>
      </c>
      <c r="P141" s="162">
        <f t="shared" si="6"/>
        <v>0</v>
      </c>
      <c r="Q141" s="162">
        <f t="shared" si="7"/>
        <v>0</v>
      </c>
      <c r="R141" s="162">
        <f t="shared" si="8"/>
        <v>0</v>
      </c>
      <c r="T141" s="163">
        <f t="shared" si="9"/>
        <v>0</v>
      </c>
      <c r="U141" s="163">
        <v>0</v>
      </c>
      <c r="V141" s="163">
        <f t="shared" si="10"/>
        <v>0</v>
      </c>
      <c r="W141" s="163">
        <v>0</v>
      </c>
      <c r="X141" s="164">
        <f t="shared" si="11"/>
        <v>0</v>
      </c>
      <c r="AR141" s="165" t="s">
        <v>169</v>
      </c>
      <c r="AT141" s="165" t="s">
        <v>165</v>
      </c>
      <c r="AU141" s="165" t="s">
        <v>85</v>
      </c>
      <c r="AY141" s="16" t="s">
        <v>163</v>
      </c>
      <c r="BE141" s="166">
        <f t="shared" si="12"/>
        <v>0</v>
      </c>
      <c r="BF141" s="166">
        <f t="shared" si="13"/>
        <v>0</v>
      </c>
      <c r="BG141" s="166">
        <f t="shared" si="14"/>
        <v>0</v>
      </c>
      <c r="BH141" s="166">
        <f t="shared" si="15"/>
        <v>0</v>
      </c>
      <c r="BI141" s="166">
        <f t="shared" si="16"/>
        <v>0</v>
      </c>
      <c r="BJ141" s="16" t="s">
        <v>137</v>
      </c>
      <c r="BK141" s="167">
        <f t="shared" si="17"/>
        <v>0</v>
      </c>
      <c r="BL141" s="16" t="s">
        <v>169</v>
      </c>
      <c r="BM141" s="165" t="s">
        <v>224</v>
      </c>
    </row>
    <row r="142" spans="2:65" s="1" customFormat="1" ht="16.5" customHeight="1">
      <c r="B142" s="31"/>
      <c r="C142" s="189" t="s">
        <v>196</v>
      </c>
      <c r="D142" s="189" t="s">
        <v>466</v>
      </c>
      <c r="E142" s="190" t="s">
        <v>1188</v>
      </c>
      <c r="F142" s="191" t="s">
        <v>1189</v>
      </c>
      <c r="G142" s="192" t="s">
        <v>234</v>
      </c>
      <c r="H142" s="193">
        <v>3</v>
      </c>
      <c r="I142" s="194"/>
      <c r="J142" s="195"/>
      <c r="K142" s="193">
        <f t="shared" si="5"/>
        <v>0</v>
      </c>
      <c r="L142" s="195"/>
      <c r="M142" s="196"/>
      <c r="N142" s="197" t="s">
        <v>1</v>
      </c>
      <c r="O142" s="121" t="s">
        <v>41</v>
      </c>
      <c r="P142" s="162">
        <f t="shared" si="6"/>
        <v>0</v>
      </c>
      <c r="Q142" s="162">
        <f t="shared" si="7"/>
        <v>0</v>
      </c>
      <c r="R142" s="162">
        <f t="shared" si="8"/>
        <v>0</v>
      </c>
      <c r="T142" s="163">
        <f t="shared" si="9"/>
        <v>0</v>
      </c>
      <c r="U142" s="163">
        <v>0</v>
      </c>
      <c r="V142" s="163">
        <f t="shared" si="10"/>
        <v>0</v>
      </c>
      <c r="W142" s="163">
        <v>0</v>
      </c>
      <c r="X142" s="164">
        <f t="shared" si="11"/>
        <v>0</v>
      </c>
      <c r="AR142" s="165" t="s">
        <v>182</v>
      </c>
      <c r="AT142" s="165" t="s">
        <v>466</v>
      </c>
      <c r="AU142" s="165" t="s">
        <v>85</v>
      </c>
      <c r="AY142" s="16" t="s">
        <v>163</v>
      </c>
      <c r="BE142" s="166">
        <f t="shared" si="12"/>
        <v>0</v>
      </c>
      <c r="BF142" s="166">
        <f t="shared" si="13"/>
        <v>0</v>
      </c>
      <c r="BG142" s="166">
        <f t="shared" si="14"/>
        <v>0</v>
      </c>
      <c r="BH142" s="166">
        <f t="shared" si="15"/>
        <v>0</v>
      </c>
      <c r="BI142" s="166">
        <f t="shared" si="16"/>
        <v>0</v>
      </c>
      <c r="BJ142" s="16" t="s">
        <v>137</v>
      </c>
      <c r="BK142" s="167">
        <f t="shared" si="17"/>
        <v>0</v>
      </c>
      <c r="BL142" s="16" t="s">
        <v>169</v>
      </c>
      <c r="BM142" s="165" t="s">
        <v>229</v>
      </c>
    </row>
    <row r="143" spans="2:65" s="1" customFormat="1" ht="24.15" customHeight="1">
      <c r="B143" s="31"/>
      <c r="C143" s="154" t="s">
        <v>231</v>
      </c>
      <c r="D143" s="154" t="s">
        <v>165</v>
      </c>
      <c r="E143" s="155" t="s">
        <v>1190</v>
      </c>
      <c r="F143" s="156" t="s">
        <v>1191</v>
      </c>
      <c r="G143" s="157" t="s">
        <v>234</v>
      </c>
      <c r="H143" s="158">
        <v>2</v>
      </c>
      <c r="I143" s="159"/>
      <c r="J143" s="159"/>
      <c r="K143" s="158">
        <f t="shared" si="5"/>
        <v>0</v>
      </c>
      <c r="L143" s="160"/>
      <c r="M143" s="31"/>
      <c r="N143" s="161" t="s">
        <v>1</v>
      </c>
      <c r="O143" s="121" t="s">
        <v>41</v>
      </c>
      <c r="P143" s="162">
        <f t="shared" si="6"/>
        <v>0</v>
      </c>
      <c r="Q143" s="162">
        <f t="shared" si="7"/>
        <v>0</v>
      </c>
      <c r="R143" s="162">
        <f t="shared" si="8"/>
        <v>0</v>
      </c>
      <c r="T143" s="163">
        <f t="shared" si="9"/>
        <v>0</v>
      </c>
      <c r="U143" s="163">
        <v>0</v>
      </c>
      <c r="V143" s="163">
        <f t="shared" si="10"/>
        <v>0</v>
      </c>
      <c r="W143" s="163">
        <v>0</v>
      </c>
      <c r="X143" s="164">
        <f t="shared" si="11"/>
        <v>0</v>
      </c>
      <c r="AR143" s="165" t="s">
        <v>169</v>
      </c>
      <c r="AT143" s="165" t="s">
        <v>165</v>
      </c>
      <c r="AU143" s="165" t="s">
        <v>85</v>
      </c>
      <c r="AY143" s="16" t="s">
        <v>163</v>
      </c>
      <c r="BE143" s="166">
        <f t="shared" si="12"/>
        <v>0</v>
      </c>
      <c r="BF143" s="166">
        <f t="shared" si="13"/>
        <v>0</v>
      </c>
      <c r="BG143" s="166">
        <f t="shared" si="14"/>
        <v>0</v>
      </c>
      <c r="BH143" s="166">
        <f t="shared" si="15"/>
        <v>0</v>
      </c>
      <c r="BI143" s="166">
        <f t="shared" si="16"/>
        <v>0</v>
      </c>
      <c r="BJ143" s="16" t="s">
        <v>137</v>
      </c>
      <c r="BK143" s="167">
        <f t="shared" si="17"/>
        <v>0</v>
      </c>
      <c r="BL143" s="16" t="s">
        <v>169</v>
      </c>
      <c r="BM143" s="165" t="s">
        <v>235</v>
      </c>
    </row>
    <row r="144" spans="2:65" s="1" customFormat="1" ht="16.5" customHeight="1">
      <c r="B144" s="31"/>
      <c r="C144" s="189" t="s">
        <v>202</v>
      </c>
      <c r="D144" s="189" t="s">
        <v>466</v>
      </c>
      <c r="E144" s="190" t="s">
        <v>1192</v>
      </c>
      <c r="F144" s="191" t="s">
        <v>1193</v>
      </c>
      <c r="G144" s="192" t="s">
        <v>234</v>
      </c>
      <c r="H144" s="193">
        <v>2</v>
      </c>
      <c r="I144" s="194"/>
      <c r="J144" s="195"/>
      <c r="K144" s="193">
        <f t="shared" si="5"/>
        <v>0</v>
      </c>
      <c r="L144" s="195"/>
      <c r="M144" s="196"/>
      <c r="N144" s="197" t="s">
        <v>1</v>
      </c>
      <c r="O144" s="121" t="s">
        <v>41</v>
      </c>
      <c r="P144" s="162">
        <f t="shared" si="6"/>
        <v>0</v>
      </c>
      <c r="Q144" s="162">
        <f t="shared" si="7"/>
        <v>0</v>
      </c>
      <c r="R144" s="162">
        <f t="shared" si="8"/>
        <v>0</v>
      </c>
      <c r="T144" s="163">
        <f t="shared" si="9"/>
        <v>0</v>
      </c>
      <c r="U144" s="163">
        <v>0</v>
      </c>
      <c r="V144" s="163">
        <f t="shared" si="10"/>
        <v>0</v>
      </c>
      <c r="W144" s="163">
        <v>0</v>
      </c>
      <c r="X144" s="164">
        <f t="shared" si="11"/>
        <v>0</v>
      </c>
      <c r="AR144" s="165" t="s">
        <v>182</v>
      </c>
      <c r="AT144" s="165" t="s">
        <v>466</v>
      </c>
      <c r="AU144" s="165" t="s">
        <v>85</v>
      </c>
      <c r="AY144" s="16" t="s">
        <v>163</v>
      </c>
      <c r="BE144" s="166">
        <f t="shared" si="12"/>
        <v>0</v>
      </c>
      <c r="BF144" s="166">
        <f t="shared" si="13"/>
        <v>0</v>
      </c>
      <c r="BG144" s="166">
        <f t="shared" si="14"/>
        <v>0</v>
      </c>
      <c r="BH144" s="166">
        <f t="shared" si="15"/>
        <v>0</v>
      </c>
      <c r="BI144" s="166">
        <f t="shared" si="16"/>
        <v>0</v>
      </c>
      <c r="BJ144" s="16" t="s">
        <v>137</v>
      </c>
      <c r="BK144" s="167">
        <f t="shared" si="17"/>
        <v>0</v>
      </c>
      <c r="BL144" s="16" t="s">
        <v>169</v>
      </c>
      <c r="BM144" s="165" t="s">
        <v>239</v>
      </c>
    </row>
    <row r="145" spans="2:65" s="1" customFormat="1" ht="16.5" customHeight="1">
      <c r="B145" s="31"/>
      <c r="C145" s="154" t="s">
        <v>241</v>
      </c>
      <c r="D145" s="154" t="s">
        <v>165</v>
      </c>
      <c r="E145" s="155" t="s">
        <v>1194</v>
      </c>
      <c r="F145" s="156" t="s">
        <v>1195</v>
      </c>
      <c r="G145" s="157" t="s">
        <v>234</v>
      </c>
      <c r="H145" s="158">
        <v>23</v>
      </c>
      <c r="I145" s="159"/>
      <c r="J145" s="159"/>
      <c r="K145" s="158">
        <f t="shared" si="5"/>
        <v>0</v>
      </c>
      <c r="L145" s="160"/>
      <c r="M145" s="31"/>
      <c r="N145" s="161" t="s">
        <v>1</v>
      </c>
      <c r="O145" s="121" t="s">
        <v>41</v>
      </c>
      <c r="P145" s="162">
        <f t="shared" si="6"/>
        <v>0</v>
      </c>
      <c r="Q145" s="162">
        <f t="shared" si="7"/>
        <v>0</v>
      </c>
      <c r="R145" s="162">
        <f t="shared" si="8"/>
        <v>0</v>
      </c>
      <c r="T145" s="163">
        <f t="shared" si="9"/>
        <v>0</v>
      </c>
      <c r="U145" s="163">
        <v>0</v>
      </c>
      <c r="V145" s="163">
        <f t="shared" si="10"/>
        <v>0</v>
      </c>
      <c r="W145" s="163">
        <v>0</v>
      </c>
      <c r="X145" s="164">
        <f t="shared" si="11"/>
        <v>0</v>
      </c>
      <c r="AR145" s="165" t="s">
        <v>169</v>
      </c>
      <c r="AT145" s="165" t="s">
        <v>165</v>
      </c>
      <c r="AU145" s="165" t="s">
        <v>85</v>
      </c>
      <c r="AY145" s="16" t="s">
        <v>163</v>
      </c>
      <c r="BE145" s="166">
        <f t="shared" si="12"/>
        <v>0</v>
      </c>
      <c r="BF145" s="166">
        <f t="shared" si="13"/>
        <v>0</v>
      </c>
      <c r="BG145" s="166">
        <f t="shared" si="14"/>
        <v>0</v>
      </c>
      <c r="BH145" s="166">
        <f t="shared" si="15"/>
        <v>0</v>
      </c>
      <c r="BI145" s="166">
        <f t="shared" si="16"/>
        <v>0</v>
      </c>
      <c r="BJ145" s="16" t="s">
        <v>137</v>
      </c>
      <c r="BK145" s="167">
        <f t="shared" si="17"/>
        <v>0</v>
      </c>
      <c r="BL145" s="16" t="s">
        <v>169</v>
      </c>
      <c r="BM145" s="165" t="s">
        <v>244</v>
      </c>
    </row>
    <row r="146" spans="2:65" s="1" customFormat="1" ht="24.15" customHeight="1">
      <c r="B146" s="31"/>
      <c r="C146" s="189" t="s">
        <v>206</v>
      </c>
      <c r="D146" s="189" t="s">
        <v>466</v>
      </c>
      <c r="E146" s="190" t="s">
        <v>1196</v>
      </c>
      <c r="F146" s="191" t="s">
        <v>1197</v>
      </c>
      <c r="G146" s="192" t="s">
        <v>234</v>
      </c>
      <c r="H146" s="193">
        <v>18</v>
      </c>
      <c r="I146" s="194"/>
      <c r="J146" s="195"/>
      <c r="K146" s="193">
        <f t="shared" si="5"/>
        <v>0</v>
      </c>
      <c r="L146" s="195"/>
      <c r="M146" s="196"/>
      <c r="N146" s="197" t="s">
        <v>1</v>
      </c>
      <c r="O146" s="121" t="s">
        <v>41</v>
      </c>
      <c r="P146" s="162">
        <f t="shared" si="6"/>
        <v>0</v>
      </c>
      <c r="Q146" s="162">
        <f t="shared" si="7"/>
        <v>0</v>
      </c>
      <c r="R146" s="162">
        <f t="shared" si="8"/>
        <v>0</v>
      </c>
      <c r="T146" s="163">
        <f t="shared" si="9"/>
        <v>0</v>
      </c>
      <c r="U146" s="163">
        <v>0</v>
      </c>
      <c r="V146" s="163">
        <f t="shared" si="10"/>
        <v>0</v>
      </c>
      <c r="W146" s="163">
        <v>0</v>
      </c>
      <c r="X146" s="164">
        <f t="shared" si="11"/>
        <v>0</v>
      </c>
      <c r="AR146" s="165" t="s">
        <v>182</v>
      </c>
      <c r="AT146" s="165" t="s">
        <v>466</v>
      </c>
      <c r="AU146" s="165" t="s">
        <v>85</v>
      </c>
      <c r="AY146" s="16" t="s">
        <v>163</v>
      </c>
      <c r="BE146" s="166">
        <f t="shared" si="12"/>
        <v>0</v>
      </c>
      <c r="BF146" s="166">
        <f t="shared" si="13"/>
        <v>0</v>
      </c>
      <c r="BG146" s="166">
        <f t="shared" si="14"/>
        <v>0</v>
      </c>
      <c r="BH146" s="166">
        <f t="shared" si="15"/>
        <v>0</v>
      </c>
      <c r="BI146" s="166">
        <f t="shared" si="16"/>
        <v>0</v>
      </c>
      <c r="BJ146" s="16" t="s">
        <v>137</v>
      </c>
      <c r="BK146" s="167">
        <f t="shared" si="17"/>
        <v>0</v>
      </c>
      <c r="BL146" s="16" t="s">
        <v>169</v>
      </c>
      <c r="BM146" s="165" t="s">
        <v>247</v>
      </c>
    </row>
    <row r="147" spans="2:65" s="1" customFormat="1" ht="21.75" customHeight="1">
      <c r="B147" s="31"/>
      <c r="C147" s="154" t="s">
        <v>248</v>
      </c>
      <c r="D147" s="154" t="s">
        <v>165</v>
      </c>
      <c r="E147" s="155" t="s">
        <v>1198</v>
      </c>
      <c r="F147" s="156" t="s">
        <v>1199</v>
      </c>
      <c r="G147" s="157" t="s">
        <v>234</v>
      </c>
      <c r="H147" s="158">
        <v>54</v>
      </c>
      <c r="I147" s="159"/>
      <c r="J147" s="159"/>
      <c r="K147" s="158">
        <f t="shared" si="5"/>
        <v>0</v>
      </c>
      <c r="L147" s="160"/>
      <c r="M147" s="31"/>
      <c r="N147" s="161" t="s">
        <v>1</v>
      </c>
      <c r="O147" s="121" t="s">
        <v>41</v>
      </c>
      <c r="P147" s="162">
        <f t="shared" si="6"/>
        <v>0</v>
      </c>
      <c r="Q147" s="162">
        <f t="shared" si="7"/>
        <v>0</v>
      </c>
      <c r="R147" s="162">
        <f t="shared" si="8"/>
        <v>0</v>
      </c>
      <c r="T147" s="163">
        <f t="shared" si="9"/>
        <v>0</v>
      </c>
      <c r="U147" s="163">
        <v>0</v>
      </c>
      <c r="V147" s="163">
        <f t="shared" si="10"/>
        <v>0</v>
      </c>
      <c r="W147" s="163">
        <v>0</v>
      </c>
      <c r="X147" s="164">
        <f t="shared" si="11"/>
        <v>0</v>
      </c>
      <c r="AR147" s="165" t="s">
        <v>169</v>
      </c>
      <c r="AT147" s="165" t="s">
        <v>165</v>
      </c>
      <c r="AU147" s="165" t="s">
        <v>85</v>
      </c>
      <c r="AY147" s="16" t="s">
        <v>163</v>
      </c>
      <c r="BE147" s="166">
        <f t="shared" si="12"/>
        <v>0</v>
      </c>
      <c r="BF147" s="166">
        <f t="shared" si="13"/>
        <v>0</v>
      </c>
      <c r="BG147" s="166">
        <f t="shared" si="14"/>
        <v>0</v>
      </c>
      <c r="BH147" s="166">
        <f t="shared" si="15"/>
        <v>0</v>
      </c>
      <c r="BI147" s="166">
        <f t="shared" si="16"/>
        <v>0</v>
      </c>
      <c r="BJ147" s="16" t="s">
        <v>137</v>
      </c>
      <c r="BK147" s="167">
        <f t="shared" si="17"/>
        <v>0</v>
      </c>
      <c r="BL147" s="16" t="s">
        <v>169</v>
      </c>
      <c r="BM147" s="165" t="s">
        <v>251</v>
      </c>
    </row>
    <row r="148" spans="2:65" s="1" customFormat="1" ht="24.15" customHeight="1">
      <c r="B148" s="31"/>
      <c r="C148" s="189" t="s">
        <v>214</v>
      </c>
      <c r="D148" s="189" t="s">
        <v>466</v>
      </c>
      <c r="E148" s="190" t="s">
        <v>1200</v>
      </c>
      <c r="F148" s="191" t="s">
        <v>1201</v>
      </c>
      <c r="G148" s="192" t="s">
        <v>234</v>
      </c>
      <c r="H148" s="193">
        <v>54</v>
      </c>
      <c r="I148" s="194"/>
      <c r="J148" s="195"/>
      <c r="K148" s="193">
        <f t="shared" si="5"/>
        <v>0</v>
      </c>
      <c r="L148" s="195"/>
      <c r="M148" s="196"/>
      <c r="N148" s="197" t="s">
        <v>1</v>
      </c>
      <c r="O148" s="121" t="s">
        <v>41</v>
      </c>
      <c r="P148" s="162">
        <f t="shared" si="6"/>
        <v>0</v>
      </c>
      <c r="Q148" s="162">
        <f t="shared" si="7"/>
        <v>0</v>
      </c>
      <c r="R148" s="162">
        <f t="shared" si="8"/>
        <v>0</v>
      </c>
      <c r="T148" s="163">
        <f t="shared" si="9"/>
        <v>0</v>
      </c>
      <c r="U148" s="163">
        <v>0</v>
      </c>
      <c r="V148" s="163">
        <f t="shared" si="10"/>
        <v>0</v>
      </c>
      <c r="W148" s="163">
        <v>0</v>
      </c>
      <c r="X148" s="164">
        <f t="shared" si="11"/>
        <v>0</v>
      </c>
      <c r="AR148" s="165" t="s">
        <v>182</v>
      </c>
      <c r="AT148" s="165" t="s">
        <v>466</v>
      </c>
      <c r="AU148" s="165" t="s">
        <v>85</v>
      </c>
      <c r="AY148" s="16" t="s">
        <v>163</v>
      </c>
      <c r="BE148" s="166">
        <f t="shared" si="12"/>
        <v>0</v>
      </c>
      <c r="BF148" s="166">
        <f t="shared" si="13"/>
        <v>0</v>
      </c>
      <c r="BG148" s="166">
        <f t="shared" si="14"/>
        <v>0</v>
      </c>
      <c r="BH148" s="166">
        <f t="shared" si="15"/>
        <v>0</v>
      </c>
      <c r="BI148" s="166">
        <f t="shared" si="16"/>
        <v>0</v>
      </c>
      <c r="BJ148" s="16" t="s">
        <v>137</v>
      </c>
      <c r="BK148" s="167">
        <f t="shared" si="17"/>
        <v>0</v>
      </c>
      <c r="BL148" s="16" t="s">
        <v>169</v>
      </c>
      <c r="BM148" s="165" t="s">
        <v>254</v>
      </c>
    </row>
    <row r="149" spans="2:65" s="1" customFormat="1" ht="24.15" customHeight="1">
      <c r="B149" s="31"/>
      <c r="C149" s="154" t="s">
        <v>255</v>
      </c>
      <c r="D149" s="154" t="s">
        <v>165</v>
      </c>
      <c r="E149" s="155" t="s">
        <v>1202</v>
      </c>
      <c r="F149" s="156" t="s">
        <v>1203</v>
      </c>
      <c r="G149" s="157" t="s">
        <v>234</v>
      </c>
      <c r="H149" s="158">
        <v>54</v>
      </c>
      <c r="I149" s="159"/>
      <c r="J149" s="159"/>
      <c r="K149" s="158">
        <f t="shared" si="5"/>
        <v>0</v>
      </c>
      <c r="L149" s="160"/>
      <c r="M149" s="31"/>
      <c r="N149" s="161" t="s">
        <v>1</v>
      </c>
      <c r="O149" s="121" t="s">
        <v>41</v>
      </c>
      <c r="P149" s="162">
        <f t="shared" si="6"/>
        <v>0</v>
      </c>
      <c r="Q149" s="162">
        <f t="shared" si="7"/>
        <v>0</v>
      </c>
      <c r="R149" s="162">
        <f t="shared" si="8"/>
        <v>0</v>
      </c>
      <c r="T149" s="163">
        <f t="shared" si="9"/>
        <v>0</v>
      </c>
      <c r="U149" s="163">
        <v>0</v>
      </c>
      <c r="V149" s="163">
        <f t="shared" si="10"/>
        <v>0</v>
      </c>
      <c r="W149" s="163">
        <v>0</v>
      </c>
      <c r="X149" s="164">
        <f t="shared" si="11"/>
        <v>0</v>
      </c>
      <c r="AR149" s="165" t="s">
        <v>169</v>
      </c>
      <c r="AT149" s="165" t="s">
        <v>165</v>
      </c>
      <c r="AU149" s="165" t="s">
        <v>85</v>
      </c>
      <c r="AY149" s="16" t="s">
        <v>163</v>
      </c>
      <c r="BE149" s="166">
        <f t="shared" si="12"/>
        <v>0</v>
      </c>
      <c r="BF149" s="166">
        <f t="shared" si="13"/>
        <v>0</v>
      </c>
      <c r="BG149" s="166">
        <f t="shared" si="14"/>
        <v>0</v>
      </c>
      <c r="BH149" s="166">
        <f t="shared" si="15"/>
        <v>0</v>
      </c>
      <c r="BI149" s="166">
        <f t="shared" si="16"/>
        <v>0</v>
      </c>
      <c r="BJ149" s="16" t="s">
        <v>137</v>
      </c>
      <c r="BK149" s="167">
        <f t="shared" si="17"/>
        <v>0</v>
      </c>
      <c r="BL149" s="16" t="s">
        <v>169</v>
      </c>
      <c r="BM149" s="165" t="s">
        <v>258</v>
      </c>
    </row>
    <row r="150" spans="2:65" s="1" customFormat="1" ht="37.799999999999997" customHeight="1">
      <c r="B150" s="31"/>
      <c r="C150" s="154" t="s">
        <v>218</v>
      </c>
      <c r="D150" s="154" t="s">
        <v>165</v>
      </c>
      <c r="E150" s="155" t="s">
        <v>1204</v>
      </c>
      <c r="F150" s="156" t="s">
        <v>1205</v>
      </c>
      <c r="G150" s="157" t="s">
        <v>520</v>
      </c>
      <c r="H150" s="158">
        <v>1050</v>
      </c>
      <c r="I150" s="159"/>
      <c r="J150" s="159"/>
      <c r="K150" s="158">
        <f t="shared" si="5"/>
        <v>0</v>
      </c>
      <c r="L150" s="160"/>
      <c r="M150" s="31"/>
      <c r="N150" s="161" t="s">
        <v>1</v>
      </c>
      <c r="O150" s="121" t="s">
        <v>41</v>
      </c>
      <c r="P150" s="162">
        <f t="shared" si="6"/>
        <v>0</v>
      </c>
      <c r="Q150" s="162">
        <f t="shared" si="7"/>
        <v>0</v>
      </c>
      <c r="R150" s="162">
        <f t="shared" si="8"/>
        <v>0</v>
      </c>
      <c r="T150" s="163">
        <f t="shared" si="9"/>
        <v>0</v>
      </c>
      <c r="U150" s="163">
        <v>0</v>
      </c>
      <c r="V150" s="163">
        <f t="shared" si="10"/>
        <v>0</v>
      </c>
      <c r="W150" s="163">
        <v>0</v>
      </c>
      <c r="X150" s="164">
        <f t="shared" si="11"/>
        <v>0</v>
      </c>
      <c r="AR150" s="165" t="s">
        <v>169</v>
      </c>
      <c r="AT150" s="165" t="s">
        <v>165</v>
      </c>
      <c r="AU150" s="165" t="s">
        <v>85</v>
      </c>
      <c r="AY150" s="16" t="s">
        <v>163</v>
      </c>
      <c r="BE150" s="166">
        <f t="shared" si="12"/>
        <v>0</v>
      </c>
      <c r="BF150" s="166">
        <f t="shared" si="13"/>
        <v>0</v>
      </c>
      <c r="BG150" s="166">
        <f t="shared" si="14"/>
        <v>0</v>
      </c>
      <c r="BH150" s="166">
        <f t="shared" si="15"/>
        <v>0</v>
      </c>
      <c r="BI150" s="166">
        <f t="shared" si="16"/>
        <v>0</v>
      </c>
      <c r="BJ150" s="16" t="s">
        <v>137</v>
      </c>
      <c r="BK150" s="167">
        <f t="shared" si="17"/>
        <v>0</v>
      </c>
      <c r="BL150" s="16" t="s">
        <v>169</v>
      </c>
      <c r="BM150" s="165" t="s">
        <v>262</v>
      </c>
    </row>
    <row r="151" spans="2:65" s="1" customFormat="1" ht="16.5" customHeight="1">
      <c r="B151" s="31"/>
      <c r="C151" s="154" t="s">
        <v>264</v>
      </c>
      <c r="D151" s="154" t="s">
        <v>165</v>
      </c>
      <c r="E151" s="155" t="s">
        <v>1206</v>
      </c>
      <c r="F151" s="156" t="s">
        <v>1207</v>
      </c>
      <c r="G151" s="157" t="s">
        <v>234</v>
      </c>
      <c r="H151" s="158">
        <v>56</v>
      </c>
      <c r="I151" s="159"/>
      <c r="J151" s="159"/>
      <c r="K151" s="158">
        <f t="shared" si="5"/>
        <v>0</v>
      </c>
      <c r="L151" s="160"/>
      <c r="M151" s="31"/>
      <c r="N151" s="161" t="s">
        <v>1</v>
      </c>
      <c r="O151" s="121" t="s">
        <v>41</v>
      </c>
      <c r="P151" s="162">
        <f t="shared" si="6"/>
        <v>0</v>
      </c>
      <c r="Q151" s="162">
        <f t="shared" si="7"/>
        <v>0</v>
      </c>
      <c r="R151" s="162">
        <f t="shared" si="8"/>
        <v>0</v>
      </c>
      <c r="T151" s="163">
        <f t="shared" si="9"/>
        <v>0</v>
      </c>
      <c r="U151" s="163">
        <v>0</v>
      </c>
      <c r="V151" s="163">
        <f t="shared" si="10"/>
        <v>0</v>
      </c>
      <c r="W151" s="163">
        <v>0</v>
      </c>
      <c r="X151" s="164">
        <f t="shared" si="11"/>
        <v>0</v>
      </c>
      <c r="AR151" s="165" t="s">
        <v>169</v>
      </c>
      <c r="AT151" s="165" t="s">
        <v>165</v>
      </c>
      <c r="AU151" s="165" t="s">
        <v>85</v>
      </c>
      <c r="AY151" s="16" t="s">
        <v>163</v>
      </c>
      <c r="BE151" s="166">
        <f t="shared" si="12"/>
        <v>0</v>
      </c>
      <c r="BF151" s="166">
        <f t="shared" si="13"/>
        <v>0</v>
      </c>
      <c r="BG151" s="166">
        <f t="shared" si="14"/>
        <v>0</v>
      </c>
      <c r="BH151" s="166">
        <f t="shared" si="15"/>
        <v>0</v>
      </c>
      <c r="BI151" s="166">
        <f t="shared" si="16"/>
        <v>0</v>
      </c>
      <c r="BJ151" s="16" t="s">
        <v>137</v>
      </c>
      <c r="BK151" s="167">
        <f t="shared" si="17"/>
        <v>0</v>
      </c>
      <c r="BL151" s="16" t="s">
        <v>169</v>
      </c>
      <c r="BM151" s="165" t="s">
        <v>267</v>
      </c>
    </row>
    <row r="152" spans="2:65" s="1" customFormat="1" ht="21.75" customHeight="1">
      <c r="B152" s="31"/>
      <c r="C152" s="189" t="s">
        <v>224</v>
      </c>
      <c r="D152" s="189" t="s">
        <v>466</v>
      </c>
      <c r="E152" s="190" t="s">
        <v>1208</v>
      </c>
      <c r="F152" s="191" t="s">
        <v>1209</v>
      </c>
      <c r="G152" s="192" t="s">
        <v>234</v>
      </c>
      <c r="H152" s="193">
        <v>42</v>
      </c>
      <c r="I152" s="194"/>
      <c r="J152" s="195"/>
      <c r="K152" s="193">
        <f t="shared" si="5"/>
        <v>0</v>
      </c>
      <c r="L152" s="195"/>
      <c r="M152" s="196"/>
      <c r="N152" s="197" t="s">
        <v>1</v>
      </c>
      <c r="O152" s="121" t="s">
        <v>41</v>
      </c>
      <c r="P152" s="162">
        <f t="shared" si="6"/>
        <v>0</v>
      </c>
      <c r="Q152" s="162">
        <f t="shared" si="7"/>
        <v>0</v>
      </c>
      <c r="R152" s="162">
        <f t="shared" si="8"/>
        <v>0</v>
      </c>
      <c r="T152" s="163">
        <f t="shared" si="9"/>
        <v>0</v>
      </c>
      <c r="U152" s="163">
        <v>0</v>
      </c>
      <c r="V152" s="163">
        <f t="shared" si="10"/>
        <v>0</v>
      </c>
      <c r="W152" s="163">
        <v>0</v>
      </c>
      <c r="X152" s="164">
        <f t="shared" si="11"/>
        <v>0</v>
      </c>
      <c r="AR152" s="165" t="s">
        <v>182</v>
      </c>
      <c r="AT152" s="165" t="s">
        <v>466</v>
      </c>
      <c r="AU152" s="165" t="s">
        <v>85</v>
      </c>
      <c r="AY152" s="16" t="s">
        <v>163</v>
      </c>
      <c r="BE152" s="166">
        <f t="shared" si="12"/>
        <v>0</v>
      </c>
      <c r="BF152" s="166">
        <f t="shared" si="13"/>
        <v>0</v>
      </c>
      <c r="BG152" s="166">
        <f t="shared" si="14"/>
        <v>0</v>
      </c>
      <c r="BH152" s="166">
        <f t="shared" si="15"/>
        <v>0</v>
      </c>
      <c r="BI152" s="166">
        <f t="shared" si="16"/>
        <v>0</v>
      </c>
      <c r="BJ152" s="16" t="s">
        <v>137</v>
      </c>
      <c r="BK152" s="167">
        <f t="shared" si="17"/>
        <v>0</v>
      </c>
      <c r="BL152" s="16" t="s">
        <v>169</v>
      </c>
      <c r="BM152" s="165" t="s">
        <v>270</v>
      </c>
    </row>
    <row r="153" spans="2:65" s="1" customFormat="1" ht="24.15" customHeight="1">
      <c r="B153" s="31"/>
      <c r="C153" s="189" t="s">
        <v>8</v>
      </c>
      <c r="D153" s="189" t="s">
        <v>466</v>
      </c>
      <c r="E153" s="190" t="s">
        <v>1210</v>
      </c>
      <c r="F153" s="191" t="s">
        <v>1211</v>
      </c>
      <c r="G153" s="192" t="s">
        <v>234</v>
      </c>
      <c r="H153" s="193">
        <v>14</v>
      </c>
      <c r="I153" s="194"/>
      <c r="J153" s="195"/>
      <c r="K153" s="193">
        <f t="shared" si="5"/>
        <v>0</v>
      </c>
      <c r="L153" s="195"/>
      <c r="M153" s="196"/>
      <c r="N153" s="197" t="s">
        <v>1</v>
      </c>
      <c r="O153" s="121" t="s">
        <v>41</v>
      </c>
      <c r="P153" s="162">
        <f t="shared" si="6"/>
        <v>0</v>
      </c>
      <c r="Q153" s="162">
        <f t="shared" si="7"/>
        <v>0</v>
      </c>
      <c r="R153" s="162">
        <f t="shared" si="8"/>
        <v>0</v>
      </c>
      <c r="T153" s="163">
        <f t="shared" si="9"/>
        <v>0</v>
      </c>
      <c r="U153" s="163">
        <v>0</v>
      </c>
      <c r="V153" s="163">
        <f t="shared" si="10"/>
        <v>0</v>
      </c>
      <c r="W153" s="163">
        <v>0</v>
      </c>
      <c r="X153" s="164">
        <f t="shared" si="11"/>
        <v>0</v>
      </c>
      <c r="AR153" s="165" t="s">
        <v>182</v>
      </c>
      <c r="AT153" s="165" t="s">
        <v>466</v>
      </c>
      <c r="AU153" s="165" t="s">
        <v>85</v>
      </c>
      <c r="AY153" s="16" t="s">
        <v>163</v>
      </c>
      <c r="BE153" s="166">
        <f t="shared" si="12"/>
        <v>0</v>
      </c>
      <c r="BF153" s="166">
        <f t="shared" si="13"/>
        <v>0</v>
      </c>
      <c r="BG153" s="166">
        <f t="shared" si="14"/>
        <v>0</v>
      </c>
      <c r="BH153" s="166">
        <f t="shared" si="15"/>
        <v>0</v>
      </c>
      <c r="BI153" s="166">
        <f t="shared" si="16"/>
        <v>0</v>
      </c>
      <c r="BJ153" s="16" t="s">
        <v>137</v>
      </c>
      <c r="BK153" s="167">
        <f t="shared" si="17"/>
        <v>0</v>
      </c>
      <c r="BL153" s="16" t="s">
        <v>169</v>
      </c>
      <c r="BM153" s="165" t="s">
        <v>274</v>
      </c>
    </row>
    <row r="154" spans="2:65" s="1" customFormat="1" ht="24.15" customHeight="1">
      <c r="B154" s="31"/>
      <c r="C154" s="154" t="s">
        <v>229</v>
      </c>
      <c r="D154" s="154" t="s">
        <v>165</v>
      </c>
      <c r="E154" s="155" t="s">
        <v>1212</v>
      </c>
      <c r="F154" s="156" t="s">
        <v>1213</v>
      </c>
      <c r="G154" s="157" t="s">
        <v>234</v>
      </c>
      <c r="H154" s="158">
        <v>1</v>
      </c>
      <c r="I154" s="159"/>
      <c r="J154" s="159"/>
      <c r="K154" s="158">
        <f t="shared" si="5"/>
        <v>0</v>
      </c>
      <c r="L154" s="160"/>
      <c r="M154" s="31"/>
      <c r="N154" s="161" t="s">
        <v>1</v>
      </c>
      <c r="O154" s="121" t="s">
        <v>41</v>
      </c>
      <c r="P154" s="162">
        <f t="shared" si="6"/>
        <v>0</v>
      </c>
      <c r="Q154" s="162">
        <f t="shared" si="7"/>
        <v>0</v>
      </c>
      <c r="R154" s="162">
        <f t="shared" si="8"/>
        <v>0</v>
      </c>
      <c r="T154" s="163">
        <f t="shared" si="9"/>
        <v>0</v>
      </c>
      <c r="U154" s="163">
        <v>0</v>
      </c>
      <c r="V154" s="163">
        <f t="shared" si="10"/>
        <v>0</v>
      </c>
      <c r="W154" s="163">
        <v>0</v>
      </c>
      <c r="X154" s="164">
        <f t="shared" si="11"/>
        <v>0</v>
      </c>
      <c r="AR154" s="165" t="s">
        <v>169</v>
      </c>
      <c r="AT154" s="165" t="s">
        <v>165</v>
      </c>
      <c r="AU154" s="165" t="s">
        <v>85</v>
      </c>
      <c r="AY154" s="16" t="s">
        <v>163</v>
      </c>
      <c r="BE154" s="166">
        <f t="shared" si="12"/>
        <v>0</v>
      </c>
      <c r="BF154" s="166">
        <f t="shared" si="13"/>
        <v>0</v>
      </c>
      <c r="BG154" s="166">
        <f t="shared" si="14"/>
        <v>0</v>
      </c>
      <c r="BH154" s="166">
        <f t="shared" si="15"/>
        <v>0</v>
      </c>
      <c r="BI154" s="166">
        <f t="shared" si="16"/>
        <v>0</v>
      </c>
      <c r="BJ154" s="16" t="s">
        <v>137</v>
      </c>
      <c r="BK154" s="167">
        <f t="shared" si="17"/>
        <v>0</v>
      </c>
      <c r="BL154" s="16" t="s">
        <v>169</v>
      </c>
      <c r="BM154" s="165" t="s">
        <v>280</v>
      </c>
    </row>
    <row r="155" spans="2:65" s="1" customFormat="1" ht="24.15" customHeight="1">
      <c r="B155" s="31"/>
      <c r="C155" s="189" t="s">
        <v>283</v>
      </c>
      <c r="D155" s="189" t="s">
        <v>466</v>
      </c>
      <c r="E155" s="190" t="s">
        <v>1214</v>
      </c>
      <c r="F155" s="191" t="s">
        <v>1215</v>
      </c>
      <c r="G155" s="192" t="s">
        <v>234</v>
      </c>
      <c r="H155" s="193">
        <v>1</v>
      </c>
      <c r="I155" s="194"/>
      <c r="J155" s="195"/>
      <c r="K155" s="193">
        <f t="shared" si="5"/>
        <v>0</v>
      </c>
      <c r="L155" s="195"/>
      <c r="M155" s="196"/>
      <c r="N155" s="197" t="s">
        <v>1</v>
      </c>
      <c r="O155" s="121" t="s">
        <v>41</v>
      </c>
      <c r="P155" s="162">
        <f t="shared" si="6"/>
        <v>0</v>
      </c>
      <c r="Q155" s="162">
        <f t="shared" si="7"/>
        <v>0</v>
      </c>
      <c r="R155" s="162">
        <f t="shared" si="8"/>
        <v>0</v>
      </c>
      <c r="T155" s="163">
        <f t="shared" si="9"/>
        <v>0</v>
      </c>
      <c r="U155" s="163">
        <v>0</v>
      </c>
      <c r="V155" s="163">
        <f t="shared" si="10"/>
        <v>0</v>
      </c>
      <c r="W155" s="163">
        <v>0</v>
      </c>
      <c r="X155" s="164">
        <f t="shared" si="11"/>
        <v>0</v>
      </c>
      <c r="AR155" s="165" t="s">
        <v>182</v>
      </c>
      <c r="AT155" s="165" t="s">
        <v>466</v>
      </c>
      <c r="AU155" s="165" t="s">
        <v>85</v>
      </c>
      <c r="AY155" s="16" t="s">
        <v>163</v>
      </c>
      <c r="BE155" s="166">
        <f t="shared" si="12"/>
        <v>0</v>
      </c>
      <c r="BF155" s="166">
        <f t="shared" si="13"/>
        <v>0</v>
      </c>
      <c r="BG155" s="166">
        <f t="shared" si="14"/>
        <v>0</v>
      </c>
      <c r="BH155" s="166">
        <f t="shared" si="15"/>
        <v>0</v>
      </c>
      <c r="BI155" s="166">
        <f t="shared" si="16"/>
        <v>0</v>
      </c>
      <c r="BJ155" s="16" t="s">
        <v>137</v>
      </c>
      <c r="BK155" s="167">
        <f t="shared" si="17"/>
        <v>0</v>
      </c>
      <c r="BL155" s="16" t="s">
        <v>169</v>
      </c>
      <c r="BM155" s="165" t="s">
        <v>286</v>
      </c>
    </row>
    <row r="156" spans="2:65" s="1" customFormat="1" ht="16.5" customHeight="1">
      <c r="B156" s="31"/>
      <c r="C156" s="154" t="s">
        <v>235</v>
      </c>
      <c r="D156" s="154" t="s">
        <v>165</v>
      </c>
      <c r="E156" s="155" t="s">
        <v>1216</v>
      </c>
      <c r="F156" s="156" t="s">
        <v>1217</v>
      </c>
      <c r="G156" s="157" t="s">
        <v>234</v>
      </c>
      <c r="H156" s="158">
        <v>20</v>
      </c>
      <c r="I156" s="159"/>
      <c r="J156" s="159"/>
      <c r="K156" s="158">
        <f t="shared" si="5"/>
        <v>0</v>
      </c>
      <c r="L156" s="160"/>
      <c r="M156" s="31"/>
      <c r="N156" s="161" t="s">
        <v>1</v>
      </c>
      <c r="O156" s="121" t="s">
        <v>41</v>
      </c>
      <c r="P156" s="162">
        <f t="shared" si="6"/>
        <v>0</v>
      </c>
      <c r="Q156" s="162">
        <f t="shared" si="7"/>
        <v>0</v>
      </c>
      <c r="R156" s="162">
        <f t="shared" si="8"/>
        <v>0</v>
      </c>
      <c r="T156" s="163">
        <f t="shared" si="9"/>
        <v>0</v>
      </c>
      <c r="U156" s="163">
        <v>0</v>
      </c>
      <c r="V156" s="163">
        <f t="shared" si="10"/>
        <v>0</v>
      </c>
      <c r="W156" s="163">
        <v>0</v>
      </c>
      <c r="X156" s="164">
        <f t="shared" si="11"/>
        <v>0</v>
      </c>
      <c r="AR156" s="165" t="s">
        <v>169</v>
      </c>
      <c r="AT156" s="165" t="s">
        <v>165</v>
      </c>
      <c r="AU156" s="165" t="s">
        <v>85</v>
      </c>
      <c r="AY156" s="16" t="s">
        <v>163</v>
      </c>
      <c r="BE156" s="166">
        <f t="shared" si="12"/>
        <v>0</v>
      </c>
      <c r="BF156" s="166">
        <f t="shared" si="13"/>
        <v>0</v>
      </c>
      <c r="BG156" s="166">
        <f t="shared" si="14"/>
        <v>0</v>
      </c>
      <c r="BH156" s="166">
        <f t="shared" si="15"/>
        <v>0</v>
      </c>
      <c r="BI156" s="166">
        <f t="shared" si="16"/>
        <v>0</v>
      </c>
      <c r="BJ156" s="16" t="s">
        <v>137</v>
      </c>
      <c r="BK156" s="167">
        <f t="shared" si="17"/>
        <v>0</v>
      </c>
      <c r="BL156" s="16" t="s">
        <v>169</v>
      </c>
      <c r="BM156" s="165" t="s">
        <v>289</v>
      </c>
    </row>
    <row r="157" spans="2:65" s="1" customFormat="1" ht="16.5" customHeight="1">
      <c r="B157" s="31"/>
      <c r="C157" s="189" t="s">
        <v>292</v>
      </c>
      <c r="D157" s="189" t="s">
        <v>466</v>
      </c>
      <c r="E157" s="190" t="s">
        <v>1218</v>
      </c>
      <c r="F157" s="191" t="s">
        <v>1219</v>
      </c>
      <c r="G157" s="192" t="s">
        <v>234</v>
      </c>
      <c r="H157" s="193">
        <v>20</v>
      </c>
      <c r="I157" s="194"/>
      <c r="J157" s="195"/>
      <c r="K157" s="193">
        <f t="shared" si="5"/>
        <v>0</v>
      </c>
      <c r="L157" s="195"/>
      <c r="M157" s="196"/>
      <c r="N157" s="197" t="s">
        <v>1</v>
      </c>
      <c r="O157" s="121" t="s">
        <v>41</v>
      </c>
      <c r="P157" s="162">
        <f t="shared" si="6"/>
        <v>0</v>
      </c>
      <c r="Q157" s="162">
        <f t="shared" si="7"/>
        <v>0</v>
      </c>
      <c r="R157" s="162">
        <f t="shared" si="8"/>
        <v>0</v>
      </c>
      <c r="T157" s="163">
        <f t="shared" si="9"/>
        <v>0</v>
      </c>
      <c r="U157" s="163">
        <v>0</v>
      </c>
      <c r="V157" s="163">
        <f t="shared" si="10"/>
        <v>0</v>
      </c>
      <c r="W157" s="163">
        <v>0</v>
      </c>
      <c r="X157" s="164">
        <f t="shared" si="11"/>
        <v>0</v>
      </c>
      <c r="AR157" s="165" t="s">
        <v>182</v>
      </c>
      <c r="AT157" s="165" t="s">
        <v>466</v>
      </c>
      <c r="AU157" s="165" t="s">
        <v>85</v>
      </c>
      <c r="AY157" s="16" t="s">
        <v>163</v>
      </c>
      <c r="BE157" s="166">
        <f t="shared" si="12"/>
        <v>0</v>
      </c>
      <c r="BF157" s="166">
        <f t="shared" si="13"/>
        <v>0</v>
      </c>
      <c r="BG157" s="166">
        <f t="shared" si="14"/>
        <v>0</v>
      </c>
      <c r="BH157" s="166">
        <f t="shared" si="15"/>
        <v>0</v>
      </c>
      <c r="BI157" s="166">
        <f t="shared" si="16"/>
        <v>0</v>
      </c>
      <c r="BJ157" s="16" t="s">
        <v>137</v>
      </c>
      <c r="BK157" s="167">
        <f t="shared" si="17"/>
        <v>0</v>
      </c>
      <c r="BL157" s="16" t="s">
        <v>169</v>
      </c>
      <c r="BM157" s="165" t="s">
        <v>295</v>
      </c>
    </row>
    <row r="158" spans="2:65" s="1" customFormat="1" ht="24.15" customHeight="1">
      <c r="B158" s="31"/>
      <c r="C158" s="154" t="s">
        <v>239</v>
      </c>
      <c r="D158" s="154" t="s">
        <v>165</v>
      </c>
      <c r="E158" s="155" t="s">
        <v>1220</v>
      </c>
      <c r="F158" s="156" t="s">
        <v>1221</v>
      </c>
      <c r="G158" s="157" t="s">
        <v>520</v>
      </c>
      <c r="H158" s="158">
        <v>1930</v>
      </c>
      <c r="I158" s="159"/>
      <c r="J158" s="159"/>
      <c r="K158" s="158">
        <f t="shared" si="5"/>
        <v>0</v>
      </c>
      <c r="L158" s="160"/>
      <c r="M158" s="31"/>
      <c r="N158" s="161" t="s">
        <v>1</v>
      </c>
      <c r="O158" s="121" t="s">
        <v>41</v>
      </c>
      <c r="P158" s="162">
        <f t="shared" si="6"/>
        <v>0</v>
      </c>
      <c r="Q158" s="162">
        <f t="shared" si="7"/>
        <v>0</v>
      </c>
      <c r="R158" s="162">
        <f t="shared" si="8"/>
        <v>0</v>
      </c>
      <c r="T158" s="163">
        <f t="shared" si="9"/>
        <v>0</v>
      </c>
      <c r="U158" s="163">
        <v>0</v>
      </c>
      <c r="V158" s="163">
        <f t="shared" si="10"/>
        <v>0</v>
      </c>
      <c r="W158" s="163">
        <v>0</v>
      </c>
      <c r="X158" s="164">
        <f t="shared" si="11"/>
        <v>0</v>
      </c>
      <c r="AR158" s="165" t="s">
        <v>169</v>
      </c>
      <c r="AT158" s="165" t="s">
        <v>165</v>
      </c>
      <c r="AU158" s="165" t="s">
        <v>85</v>
      </c>
      <c r="AY158" s="16" t="s">
        <v>163</v>
      </c>
      <c r="BE158" s="166">
        <f t="shared" si="12"/>
        <v>0</v>
      </c>
      <c r="BF158" s="166">
        <f t="shared" si="13"/>
        <v>0</v>
      </c>
      <c r="BG158" s="166">
        <f t="shared" si="14"/>
        <v>0</v>
      </c>
      <c r="BH158" s="166">
        <f t="shared" si="15"/>
        <v>0</v>
      </c>
      <c r="BI158" s="166">
        <f t="shared" si="16"/>
        <v>0</v>
      </c>
      <c r="BJ158" s="16" t="s">
        <v>137</v>
      </c>
      <c r="BK158" s="167">
        <f t="shared" si="17"/>
        <v>0</v>
      </c>
      <c r="BL158" s="16" t="s">
        <v>169</v>
      </c>
      <c r="BM158" s="165" t="s">
        <v>299</v>
      </c>
    </row>
    <row r="159" spans="2:65" s="1" customFormat="1" ht="37.799999999999997" customHeight="1">
      <c r="B159" s="31"/>
      <c r="C159" s="189" t="s">
        <v>301</v>
      </c>
      <c r="D159" s="189" t="s">
        <v>466</v>
      </c>
      <c r="E159" s="190" t="s">
        <v>1222</v>
      </c>
      <c r="F159" s="191" t="s">
        <v>1223</v>
      </c>
      <c r="G159" s="192" t="s">
        <v>520</v>
      </c>
      <c r="H159" s="193">
        <v>1630</v>
      </c>
      <c r="I159" s="194"/>
      <c r="J159" s="195"/>
      <c r="K159" s="193">
        <f t="shared" si="5"/>
        <v>0</v>
      </c>
      <c r="L159" s="195"/>
      <c r="M159" s="196"/>
      <c r="N159" s="197" t="s">
        <v>1</v>
      </c>
      <c r="O159" s="121" t="s">
        <v>41</v>
      </c>
      <c r="P159" s="162">
        <f t="shared" si="6"/>
        <v>0</v>
      </c>
      <c r="Q159" s="162">
        <f t="shared" si="7"/>
        <v>0</v>
      </c>
      <c r="R159" s="162">
        <f t="shared" si="8"/>
        <v>0</v>
      </c>
      <c r="T159" s="163">
        <f t="shared" si="9"/>
        <v>0</v>
      </c>
      <c r="U159" s="163">
        <v>0</v>
      </c>
      <c r="V159" s="163">
        <f t="shared" si="10"/>
        <v>0</v>
      </c>
      <c r="W159" s="163">
        <v>0</v>
      </c>
      <c r="X159" s="164">
        <f t="shared" si="11"/>
        <v>0</v>
      </c>
      <c r="AR159" s="165" t="s">
        <v>182</v>
      </c>
      <c r="AT159" s="165" t="s">
        <v>466</v>
      </c>
      <c r="AU159" s="165" t="s">
        <v>85</v>
      </c>
      <c r="AY159" s="16" t="s">
        <v>163</v>
      </c>
      <c r="BE159" s="166">
        <f t="shared" si="12"/>
        <v>0</v>
      </c>
      <c r="BF159" s="166">
        <f t="shared" si="13"/>
        <v>0</v>
      </c>
      <c r="BG159" s="166">
        <f t="shared" si="14"/>
        <v>0</v>
      </c>
      <c r="BH159" s="166">
        <f t="shared" si="15"/>
        <v>0</v>
      </c>
      <c r="BI159" s="166">
        <f t="shared" si="16"/>
        <v>0</v>
      </c>
      <c r="BJ159" s="16" t="s">
        <v>137</v>
      </c>
      <c r="BK159" s="167">
        <f t="shared" si="17"/>
        <v>0</v>
      </c>
      <c r="BL159" s="16" t="s">
        <v>169</v>
      </c>
      <c r="BM159" s="165" t="s">
        <v>304</v>
      </c>
    </row>
    <row r="160" spans="2:65" s="1" customFormat="1" ht="37.799999999999997" customHeight="1">
      <c r="B160" s="31"/>
      <c r="C160" s="189" t="s">
        <v>244</v>
      </c>
      <c r="D160" s="189" t="s">
        <v>466</v>
      </c>
      <c r="E160" s="190" t="s">
        <v>1224</v>
      </c>
      <c r="F160" s="191" t="s">
        <v>1225</v>
      </c>
      <c r="G160" s="192" t="s">
        <v>520</v>
      </c>
      <c r="H160" s="193">
        <v>300</v>
      </c>
      <c r="I160" s="194"/>
      <c r="J160" s="195"/>
      <c r="K160" s="193">
        <f t="shared" si="5"/>
        <v>0</v>
      </c>
      <c r="L160" s="195"/>
      <c r="M160" s="196"/>
      <c r="N160" s="197" t="s">
        <v>1</v>
      </c>
      <c r="O160" s="121" t="s">
        <v>41</v>
      </c>
      <c r="P160" s="162">
        <f t="shared" si="6"/>
        <v>0</v>
      </c>
      <c r="Q160" s="162">
        <f t="shared" si="7"/>
        <v>0</v>
      </c>
      <c r="R160" s="162">
        <f t="shared" si="8"/>
        <v>0</v>
      </c>
      <c r="T160" s="163">
        <f t="shared" si="9"/>
        <v>0</v>
      </c>
      <c r="U160" s="163">
        <v>0</v>
      </c>
      <c r="V160" s="163">
        <f t="shared" si="10"/>
        <v>0</v>
      </c>
      <c r="W160" s="163">
        <v>0</v>
      </c>
      <c r="X160" s="164">
        <f t="shared" si="11"/>
        <v>0</v>
      </c>
      <c r="AR160" s="165" t="s">
        <v>182</v>
      </c>
      <c r="AT160" s="165" t="s">
        <v>466</v>
      </c>
      <c r="AU160" s="165" t="s">
        <v>85</v>
      </c>
      <c r="AY160" s="16" t="s">
        <v>163</v>
      </c>
      <c r="BE160" s="166">
        <f t="shared" si="12"/>
        <v>0</v>
      </c>
      <c r="BF160" s="166">
        <f t="shared" si="13"/>
        <v>0</v>
      </c>
      <c r="BG160" s="166">
        <f t="shared" si="14"/>
        <v>0</v>
      </c>
      <c r="BH160" s="166">
        <f t="shared" si="15"/>
        <v>0</v>
      </c>
      <c r="BI160" s="166">
        <f t="shared" si="16"/>
        <v>0</v>
      </c>
      <c r="BJ160" s="16" t="s">
        <v>137</v>
      </c>
      <c r="BK160" s="167">
        <f t="shared" si="17"/>
        <v>0</v>
      </c>
      <c r="BL160" s="16" t="s">
        <v>169</v>
      </c>
      <c r="BM160" s="165" t="s">
        <v>309</v>
      </c>
    </row>
    <row r="161" spans="2:65" s="1" customFormat="1" ht="24.15" customHeight="1">
      <c r="B161" s="31"/>
      <c r="C161" s="154" t="s">
        <v>320</v>
      </c>
      <c r="D161" s="154" t="s">
        <v>165</v>
      </c>
      <c r="E161" s="155" t="s">
        <v>1226</v>
      </c>
      <c r="F161" s="156" t="s">
        <v>1227</v>
      </c>
      <c r="G161" s="157" t="s">
        <v>520</v>
      </c>
      <c r="H161" s="158">
        <v>560</v>
      </c>
      <c r="I161" s="159"/>
      <c r="J161" s="159"/>
      <c r="K161" s="158">
        <f t="shared" si="5"/>
        <v>0</v>
      </c>
      <c r="L161" s="160"/>
      <c r="M161" s="31"/>
      <c r="N161" s="161" t="s">
        <v>1</v>
      </c>
      <c r="O161" s="121" t="s">
        <v>41</v>
      </c>
      <c r="P161" s="162">
        <f t="shared" si="6"/>
        <v>0</v>
      </c>
      <c r="Q161" s="162">
        <f t="shared" si="7"/>
        <v>0</v>
      </c>
      <c r="R161" s="162">
        <f t="shared" si="8"/>
        <v>0</v>
      </c>
      <c r="T161" s="163">
        <f t="shared" si="9"/>
        <v>0</v>
      </c>
      <c r="U161" s="163">
        <v>0</v>
      </c>
      <c r="V161" s="163">
        <f t="shared" si="10"/>
        <v>0</v>
      </c>
      <c r="W161" s="163">
        <v>0</v>
      </c>
      <c r="X161" s="164">
        <f t="shared" si="11"/>
        <v>0</v>
      </c>
      <c r="AR161" s="165" t="s">
        <v>169</v>
      </c>
      <c r="AT161" s="165" t="s">
        <v>165</v>
      </c>
      <c r="AU161" s="165" t="s">
        <v>85</v>
      </c>
      <c r="AY161" s="16" t="s">
        <v>163</v>
      </c>
      <c r="BE161" s="166">
        <f t="shared" si="12"/>
        <v>0</v>
      </c>
      <c r="BF161" s="166">
        <f t="shared" si="13"/>
        <v>0</v>
      </c>
      <c r="BG161" s="166">
        <f t="shared" si="14"/>
        <v>0</v>
      </c>
      <c r="BH161" s="166">
        <f t="shared" si="15"/>
        <v>0</v>
      </c>
      <c r="BI161" s="166">
        <f t="shared" si="16"/>
        <v>0</v>
      </c>
      <c r="BJ161" s="16" t="s">
        <v>137</v>
      </c>
      <c r="BK161" s="167">
        <f t="shared" si="17"/>
        <v>0</v>
      </c>
      <c r="BL161" s="16" t="s">
        <v>169</v>
      </c>
      <c r="BM161" s="165" t="s">
        <v>323</v>
      </c>
    </row>
    <row r="162" spans="2:65" s="1" customFormat="1" ht="24.15" customHeight="1">
      <c r="B162" s="31"/>
      <c r="C162" s="189" t="s">
        <v>247</v>
      </c>
      <c r="D162" s="189" t="s">
        <v>466</v>
      </c>
      <c r="E162" s="190" t="s">
        <v>1228</v>
      </c>
      <c r="F162" s="191" t="s">
        <v>1229</v>
      </c>
      <c r="G162" s="192" t="s">
        <v>520</v>
      </c>
      <c r="H162" s="193">
        <v>560</v>
      </c>
      <c r="I162" s="194"/>
      <c r="J162" s="195"/>
      <c r="K162" s="193">
        <f t="shared" si="5"/>
        <v>0</v>
      </c>
      <c r="L162" s="195"/>
      <c r="M162" s="196"/>
      <c r="N162" s="197" t="s">
        <v>1</v>
      </c>
      <c r="O162" s="121" t="s">
        <v>41</v>
      </c>
      <c r="P162" s="162">
        <f t="shared" si="6"/>
        <v>0</v>
      </c>
      <c r="Q162" s="162">
        <f t="shared" si="7"/>
        <v>0</v>
      </c>
      <c r="R162" s="162">
        <f t="shared" si="8"/>
        <v>0</v>
      </c>
      <c r="T162" s="163">
        <f t="shared" si="9"/>
        <v>0</v>
      </c>
      <c r="U162" s="163">
        <v>0</v>
      </c>
      <c r="V162" s="163">
        <f t="shared" si="10"/>
        <v>0</v>
      </c>
      <c r="W162" s="163">
        <v>0</v>
      </c>
      <c r="X162" s="164">
        <f t="shared" si="11"/>
        <v>0</v>
      </c>
      <c r="AR162" s="165" t="s">
        <v>182</v>
      </c>
      <c r="AT162" s="165" t="s">
        <v>466</v>
      </c>
      <c r="AU162" s="165" t="s">
        <v>85</v>
      </c>
      <c r="AY162" s="16" t="s">
        <v>163</v>
      </c>
      <c r="BE162" s="166">
        <f t="shared" si="12"/>
        <v>0</v>
      </c>
      <c r="BF162" s="166">
        <f t="shared" si="13"/>
        <v>0</v>
      </c>
      <c r="BG162" s="166">
        <f t="shared" si="14"/>
        <v>0</v>
      </c>
      <c r="BH162" s="166">
        <f t="shared" si="15"/>
        <v>0</v>
      </c>
      <c r="BI162" s="166">
        <f t="shared" si="16"/>
        <v>0</v>
      </c>
      <c r="BJ162" s="16" t="s">
        <v>137</v>
      </c>
      <c r="BK162" s="167">
        <f t="shared" si="17"/>
        <v>0</v>
      </c>
      <c r="BL162" s="16" t="s">
        <v>169</v>
      </c>
      <c r="BM162" s="165" t="s">
        <v>327</v>
      </c>
    </row>
    <row r="163" spans="2:65" s="1" customFormat="1" ht="16.5" customHeight="1">
      <c r="B163" s="31"/>
      <c r="C163" s="189" t="s">
        <v>329</v>
      </c>
      <c r="D163" s="189" t="s">
        <v>466</v>
      </c>
      <c r="E163" s="190" t="s">
        <v>1230</v>
      </c>
      <c r="F163" s="191" t="s">
        <v>1231</v>
      </c>
      <c r="G163" s="192" t="s">
        <v>234</v>
      </c>
      <c r="H163" s="193">
        <v>10</v>
      </c>
      <c r="I163" s="194"/>
      <c r="J163" s="195"/>
      <c r="K163" s="193">
        <f t="shared" si="5"/>
        <v>0</v>
      </c>
      <c r="L163" s="195"/>
      <c r="M163" s="196"/>
      <c r="N163" s="197" t="s">
        <v>1</v>
      </c>
      <c r="O163" s="121" t="s">
        <v>41</v>
      </c>
      <c r="P163" s="162">
        <f t="shared" si="6"/>
        <v>0</v>
      </c>
      <c r="Q163" s="162">
        <f t="shared" si="7"/>
        <v>0</v>
      </c>
      <c r="R163" s="162">
        <f t="shared" si="8"/>
        <v>0</v>
      </c>
      <c r="T163" s="163">
        <f t="shared" si="9"/>
        <v>0</v>
      </c>
      <c r="U163" s="163">
        <v>0</v>
      </c>
      <c r="V163" s="163">
        <f t="shared" si="10"/>
        <v>0</v>
      </c>
      <c r="W163" s="163">
        <v>0</v>
      </c>
      <c r="X163" s="164">
        <f t="shared" si="11"/>
        <v>0</v>
      </c>
      <c r="AR163" s="165" t="s">
        <v>182</v>
      </c>
      <c r="AT163" s="165" t="s">
        <v>466</v>
      </c>
      <c r="AU163" s="165" t="s">
        <v>85</v>
      </c>
      <c r="AY163" s="16" t="s">
        <v>163</v>
      </c>
      <c r="BE163" s="166">
        <f t="shared" si="12"/>
        <v>0</v>
      </c>
      <c r="BF163" s="166">
        <f t="shared" si="13"/>
        <v>0</v>
      </c>
      <c r="BG163" s="166">
        <f t="shared" si="14"/>
        <v>0</v>
      </c>
      <c r="BH163" s="166">
        <f t="shared" si="15"/>
        <v>0</v>
      </c>
      <c r="BI163" s="166">
        <f t="shared" si="16"/>
        <v>0</v>
      </c>
      <c r="BJ163" s="16" t="s">
        <v>137</v>
      </c>
      <c r="BK163" s="167">
        <f t="shared" si="17"/>
        <v>0</v>
      </c>
      <c r="BL163" s="16" t="s">
        <v>169</v>
      </c>
      <c r="BM163" s="165" t="s">
        <v>332</v>
      </c>
    </row>
    <row r="164" spans="2:65" s="1" customFormat="1" ht="16.5" customHeight="1">
      <c r="B164" s="31"/>
      <c r="C164" s="189" t="s">
        <v>251</v>
      </c>
      <c r="D164" s="189" t="s">
        <v>466</v>
      </c>
      <c r="E164" s="190" t="s">
        <v>1232</v>
      </c>
      <c r="F164" s="191" t="s">
        <v>1233</v>
      </c>
      <c r="G164" s="192" t="s">
        <v>234</v>
      </c>
      <c r="H164" s="193">
        <v>1700</v>
      </c>
      <c r="I164" s="194"/>
      <c r="J164" s="195"/>
      <c r="K164" s="193">
        <f t="shared" si="5"/>
        <v>0</v>
      </c>
      <c r="L164" s="195"/>
      <c r="M164" s="196"/>
      <c r="N164" s="197" t="s">
        <v>1</v>
      </c>
      <c r="O164" s="121" t="s">
        <v>41</v>
      </c>
      <c r="P164" s="162">
        <f t="shared" si="6"/>
        <v>0</v>
      </c>
      <c r="Q164" s="162">
        <f t="shared" si="7"/>
        <v>0</v>
      </c>
      <c r="R164" s="162">
        <f t="shared" si="8"/>
        <v>0</v>
      </c>
      <c r="T164" s="163">
        <f t="shared" si="9"/>
        <v>0</v>
      </c>
      <c r="U164" s="163">
        <v>0</v>
      </c>
      <c r="V164" s="163">
        <f t="shared" si="10"/>
        <v>0</v>
      </c>
      <c r="W164" s="163">
        <v>0</v>
      </c>
      <c r="X164" s="164">
        <f t="shared" si="11"/>
        <v>0</v>
      </c>
      <c r="AR164" s="165" t="s">
        <v>182</v>
      </c>
      <c r="AT164" s="165" t="s">
        <v>466</v>
      </c>
      <c r="AU164" s="165" t="s">
        <v>85</v>
      </c>
      <c r="AY164" s="16" t="s">
        <v>163</v>
      </c>
      <c r="BE164" s="166">
        <f t="shared" si="12"/>
        <v>0</v>
      </c>
      <c r="BF164" s="166">
        <f t="shared" si="13"/>
        <v>0</v>
      </c>
      <c r="BG164" s="166">
        <f t="shared" si="14"/>
        <v>0</v>
      </c>
      <c r="BH164" s="166">
        <f t="shared" si="15"/>
        <v>0</v>
      </c>
      <c r="BI164" s="166">
        <f t="shared" si="16"/>
        <v>0</v>
      </c>
      <c r="BJ164" s="16" t="s">
        <v>137</v>
      </c>
      <c r="BK164" s="167">
        <f t="shared" si="17"/>
        <v>0</v>
      </c>
      <c r="BL164" s="16" t="s">
        <v>169</v>
      </c>
      <c r="BM164" s="165" t="s">
        <v>335</v>
      </c>
    </row>
    <row r="165" spans="2:65" s="1" customFormat="1" ht="16.5" customHeight="1">
      <c r="B165" s="31"/>
      <c r="C165" s="189" t="s">
        <v>336</v>
      </c>
      <c r="D165" s="189" t="s">
        <v>466</v>
      </c>
      <c r="E165" s="190" t="s">
        <v>1234</v>
      </c>
      <c r="F165" s="191" t="s">
        <v>1235</v>
      </c>
      <c r="G165" s="192" t="s">
        <v>234</v>
      </c>
      <c r="H165" s="193">
        <v>1700</v>
      </c>
      <c r="I165" s="194"/>
      <c r="J165" s="195"/>
      <c r="K165" s="193">
        <f t="shared" si="5"/>
        <v>0</v>
      </c>
      <c r="L165" s="195"/>
      <c r="M165" s="196"/>
      <c r="N165" s="197" t="s">
        <v>1</v>
      </c>
      <c r="O165" s="121" t="s">
        <v>41</v>
      </c>
      <c r="P165" s="162">
        <f t="shared" si="6"/>
        <v>0</v>
      </c>
      <c r="Q165" s="162">
        <f t="shared" si="7"/>
        <v>0</v>
      </c>
      <c r="R165" s="162">
        <f t="shared" si="8"/>
        <v>0</v>
      </c>
      <c r="T165" s="163">
        <f t="shared" si="9"/>
        <v>0</v>
      </c>
      <c r="U165" s="163">
        <v>0</v>
      </c>
      <c r="V165" s="163">
        <f t="shared" si="10"/>
        <v>0</v>
      </c>
      <c r="W165" s="163">
        <v>0</v>
      </c>
      <c r="X165" s="164">
        <f t="shared" si="11"/>
        <v>0</v>
      </c>
      <c r="AR165" s="165" t="s">
        <v>182</v>
      </c>
      <c r="AT165" s="165" t="s">
        <v>466</v>
      </c>
      <c r="AU165" s="165" t="s">
        <v>85</v>
      </c>
      <c r="AY165" s="16" t="s">
        <v>163</v>
      </c>
      <c r="BE165" s="166">
        <f t="shared" si="12"/>
        <v>0</v>
      </c>
      <c r="BF165" s="166">
        <f t="shared" si="13"/>
        <v>0</v>
      </c>
      <c r="BG165" s="166">
        <f t="shared" si="14"/>
        <v>0</v>
      </c>
      <c r="BH165" s="166">
        <f t="shared" si="15"/>
        <v>0</v>
      </c>
      <c r="BI165" s="166">
        <f t="shared" si="16"/>
        <v>0</v>
      </c>
      <c r="BJ165" s="16" t="s">
        <v>137</v>
      </c>
      <c r="BK165" s="167">
        <f t="shared" si="17"/>
        <v>0</v>
      </c>
      <c r="BL165" s="16" t="s">
        <v>169</v>
      </c>
      <c r="BM165" s="165" t="s">
        <v>339</v>
      </c>
    </row>
    <row r="166" spans="2:65" s="1" customFormat="1" ht="16.5" customHeight="1">
      <c r="B166" s="31"/>
      <c r="C166" s="189" t="s">
        <v>254</v>
      </c>
      <c r="D166" s="189" t="s">
        <v>466</v>
      </c>
      <c r="E166" s="190" t="s">
        <v>1236</v>
      </c>
      <c r="F166" s="191" t="s">
        <v>1237</v>
      </c>
      <c r="G166" s="192" t="s">
        <v>234</v>
      </c>
      <c r="H166" s="193">
        <v>10</v>
      </c>
      <c r="I166" s="194"/>
      <c r="J166" s="195"/>
      <c r="K166" s="193">
        <f t="shared" si="5"/>
        <v>0</v>
      </c>
      <c r="L166" s="195"/>
      <c r="M166" s="196"/>
      <c r="N166" s="197" t="s">
        <v>1</v>
      </c>
      <c r="O166" s="121" t="s">
        <v>41</v>
      </c>
      <c r="P166" s="162">
        <f t="shared" si="6"/>
        <v>0</v>
      </c>
      <c r="Q166" s="162">
        <f t="shared" si="7"/>
        <v>0</v>
      </c>
      <c r="R166" s="162">
        <f t="shared" si="8"/>
        <v>0</v>
      </c>
      <c r="T166" s="163">
        <f t="shared" si="9"/>
        <v>0</v>
      </c>
      <c r="U166" s="163">
        <v>0</v>
      </c>
      <c r="V166" s="163">
        <f t="shared" si="10"/>
        <v>0</v>
      </c>
      <c r="W166" s="163">
        <v>0</v>
      </c>
      <c r="X166" s="164">
        <f t="shared" si="11"/>
        <v>0</v>
      </c>
      <c r="AR166" s="165" t="s">
        <v>182</v>
      </c>
      <c r="AT166" s="165" t="s">
        <v>466</v>
      </c>
      <c r="AU166" s="165" t="s">
        <v>85</v>
      </c>
      <c r="AY166" s="16" t="s">
        <v>163</v>
      </c>
      <c r="BE166" s="166">
        <f t="shared" si="12"/>
        <v>0</v>
      </c>
      <c r="BF166" s="166">
        <f t="shared" si="13"/>
        <v>0</v>
      </c>
      <c r="BG166" s="166">
        <f t="shared" si="14"/>
        <v>0</v>
      </c>
      <c r="BH166" s="166">
        <f t="shared" si="15"/>
        <v>0</v>
      </c>
      <c r="BI166" s="166">
        <f t="shared" si="16"/>
        <v>0</v>
      </c>
      <c r="BJ166" s="16" t="s">
        <v>137</v>
      </c>
      <c r="BK166" s="167">
        <f t="shared" si="17"/>
        <v>0</v>
      </c>
      <c r="BL166" s="16" t="s">
        <v>169</v>
      </c>
      <c r="BM166" s="165" t="s">
        <v>343</v>
      </c>
    </row>
    <row r="167" spans="2:65" s="1" customFormat="1" ht="24.15" customHeight="1">
      <c r="B167" s="31"/>
      <c r="C167" s="189" t="s">
        <v>345</v>
      </c>
      <c r="D167" s="189" t="s">
        <v>466</v>
      </c>
      <c r="E167" s="190" t="s">
        <v>1238</v>
      </c>
      <c r="F167" s="191" t="s">
        <v>1239</v>
      </c>
      <c r="G167" s="192" t="s">
        <v>234</v>
      </c>
      <c r="H167" s="193">
        <v>2</v>
      </c>
      <c r="I167" s="194"/>
      <c r="J167" s="195"/>
      <c r="K167" s="193">
        <f t="shared" si="5"/>
        <v>0</v>
      </c>
      <c r="L167" s="195"/>
      <c r="M167" s="196"/>
      <c r="N167" s="197" t="s">
        <v>1</v>
      </c>
      <c r="O167" s="121" t="s">
        <v>41</v>
      </c>
      <c r="P167" s="162">
        <f t="shared" si="6"/>
        <v>0</v>
      </c>
      <c r="Q167" s="162">
        <f t="shared" si="7"/>
        <v>0</v>
      </c>
      <c r="R167" s="162">
        <f t="shared" si="8"/>
        <v>0</v>
      </c>
      <c r="T167" s="163">
        <f t="shared" si="9"/>
        <v>0</v>
      </c>
      <c r="U167" s="163">
        <v>0</v>
      </c>
      <c r="V167" s="163">
        <f t="shared" si="10"/>
        <v>0</v>
      </c>
      <c r="W167" s="163">
        <v>0</v>
      </c>
      <c r="X167" s="164">
        <f t="shared" si="11"/>
        <v>0</v>
      </c>
      <c r="AR167" s="165" t="s">
        <v>182</v>
      </c>
      <c r="AT167" s="165" t="s">
        <v>466</v>
      </c>
      <c r="AU167" s="165" t="s">
        <v>85</v>
      </c>
      <c r="AY167" s="16" t="s">
        <v>163</v>
      </c>
      <c r="BE167" s="166">
        <f t="shared" si="12"/>
        <v>0</v>
      </c>
      <c r="BF167" s="166">
        <f t="shared" si="13"/>
        <v>0</v>
      </c>
      <c r="BG167" s="166">
        <f t="shared" si="14"/>
        <v>0</v>
      </c>
      <c r="BH167" s="166">
        <f t="shared" si="15"/>
        <v>0</v>
      </c>
      <c r="BI167" s="166">
        <f t="shared" si="16"/>
        <v>0</v>
      </c>
      <c r="BJ167" s="16" t="s">
        <v>137</v>
      </c>
      <c r="BK167" s="167">
        <f t="shared" si="17"/>
        <v>0</v>
      </c>
      <c r="BL167" s="16" t="s">
        <v>169</v>
      </c>
      <c r="BM167" s="165" t="s">
        <v>348</v>
      </c>
    </row>
    <row r="168" spans="2:65" s="1" customFormat="1" ht="24.15" customHeight="1">
      <c r="B168" s="31"/>
      <c r="C168" s="154" t="s">
        <v>258</v>
      </c>
      <c r="D168" s="154" t="s">
        <v>165</v>
      </c>
      <c r="E168" s="155" t="s">
        <v>1240</v>
      </c>
      <c r="F168" s="156" t="s">
        <v>1239</v>
      </c>
      <c r="G168" s="157" t="s">
        <v>234</v>
      </c>
      <c r="H168" s="158">
        <v>2</v>
      </c>
      <c r="I168" s="159"/>
      <c r="J168" s="159"/>
      <c r="K168" s="158">
        <f t="shared" si="5"/>
        <v>0</v>
      </c>
      <c r="L168" s="160"/>
      <c r="M168" s="31"/>
      <c r="N168" s="161" t="s">
        <v>1</v>
      </c>
      <c r="O168" s="121" t="s">
        <v>41</v>
      </c>
      <c r="P168" s="162">
        <f t="shared" si="6"/>
        <v>0</v>
      </c>
      <c r="Q168" s="162">
        <f t="shared" si="7"/>
        <v>0</v>
      </c>
      <c r="R168" s="162">
        <f t="shared" si="8"/>
        <v>0</v>
      </c>
      <c r="T168" s="163">
        <f t="shared" si="9"/>
        <v>0</v>
      </c>
      <c r="U168" s="163">
        <v>0</v>
      </c>
      <c r="V168" s="163">
        <f t="shared" si="10"/>
        <v>0</v>
      </c>
      <c r="W168" s="163">
        <v>0</v>
      </c>
      <c r="X168" s="164">
        <f t="shared" si="11"/>
        <v>0</v>
      </c>
      <c r="AR168" s="165" t="s">
        <v>169</v>
      </c>
      <c r="AT168" s="165" t="s">
        <v>165</v>
      </c>
      <c r="AU168" s="165" t="s">
        <v>85</v>
      </c>
      <c r="AY168" s="16" t="s">
        <v>163</v>
      </c>
      <c r="BE168" s="166">
        <f t="shared" si="12"/>
        <v>0</v>
      </c>
      <c r="BF168" s="166">
        <f t="shared" si="13"/>
        <v>0</v>
      </c>
      <c r="BG168" s="166">
        <f t="shared" si="14"/>
        <v>0</v>
      </c>
      <c r="BH168" s="166">
        <f t="shared" si="15"/>
        <v>0</v>
      </c>
      <c r="BI168" s="166">
        <f t="shared" si="16"/>
        <v>0</v>
      </c>
      <c r="BJ168" s="16" t="s">
        <v>137</v>
      </c>
      <c r="BK168" s="167">
        <f t="shared" si="17"/>
        <v>0</v>
      </c>
      <c r="BL168" s="16" t="s">
        <v>169</v>
      </c>
      <c r="BM168" s="165" t="s">
        <v>352</v>
      </c>
    </row>
    <row r="169" spans="2:65" s="11" customFormat="1" ht="25.95" customHeight="1">
      <c r="B169" s="141"/>
      <c r="D169" s="142" t="s">
        <v>76</v>
      </c>
      <c r="E169" s="143" t="s">
        <v>1241</v>
      </c>
      <c r="F169" s="143" t="s">
        <v>1242</v>
      </c>
      <c r="I169" s="144"/>
      <c r="J169" s="144"/>
      <c r="K169" s="145">
        <f>BK169</f>
        <v>0</v>
      </c>
      <c r="M169" s="141"/>
      <c r="N169" s="146"/>
      <c r="Q169" s="147">
        <f>SUM(Q170:Q208)</f>
        <v>0</v>
      </c>
      <c r="R169" s="147">
        <f>SUM(R170:R208)</f>
        <v>0</v>
      </c>
      <c r="T169" s="148">
        <f>SUM(T170:T208)</f>
        <v>0</v>
      </c>
      <c r="V169" s="148">
        <f>SUM(V170:V208)</f>
        <v>0</v>
      </c>
      <c r="X169" s="149">
        <f>SUM(X170:X208)</f>
        <v>0</v>
      </c>
      <c r="AR169" s="142" t="s">
        <v>85</v>
      </c>
      <c r="AT169" s="150" t="s">
        <v>76</v>
      </c>
      <c r="AU169" s="150" t="s">
        <v>77</v>
      </c>
      <c r="AY169" s="142" t="s">
        <v>163</v>
      </c>
      <c r="BK169" s="151">
        <f>SUM(BK170:BK208)</f>
        <v>0</v>
      </c>
    </row>
    <row r="170" spans="2:65" s="1" customFormat="1" ht="24.15" customHeight="1">
      <c r="B170" s="31"/>
      <c r="C170" s="154" t="s">
        <v>354</v>
      </c>
      <c r="D170" s="154" t="s">
        <v>165</v>
      </c>
      <c r="E170" s="155" t="s">
        <v>1243</v>
      </c>
      <c r="F170" s="156" t="s">
        <v>1244</v>
      </c>
      <c r="G170" s="157" t="s">
        <v>234</v>
      </c>
      <c r="H170" s="158">
        <v>82</v>
      </c>
      <c r="I170" s="159"/>
      <c r="J170" s="159"/>
      <c r="K170" s="158">
        <f t="shared" ref="K170:K208" si="18">ROUND(P170*H170,3)</f>
        <v>0</v>
      </c>
      <c r="L170" s="160"/>
      <c r="M170" s="31"/>
      <c r="N170" s="161" t="s">
        <v>1</v>
      </c>
      <c r="O170" s="121" t="s">
        <v>41</v>
      </c>
      <c r="P170" s="162">
        <f t="shared" ref="P170:P208" si="19">I170+J170</f>
        <v>0</v>
      </c>
      <c r="Q170" s="162">
        <f t="shared" ref="Q170:Q208" si="20">ROUND(I170*H170,3)</f>
        <v>0</v>
      </c>
      <c r="R170" s="162">
        <f t="shared" ref="R170:R208" si="21">ROUND(J170*H170,3)</f>
        <v>0</v>
      </c>
      <c r="T170" s="163">
        <f t="shared" ref="T170:T208" si="22">S170*H170</f>
        <v>0</v>
      </c>
      <c r="U170" s="163">
        <v>0</v>
      </c>
      <c r="V170" s="163">
        <f t="shared" ref="V170:V208" si="23">U170*H170</f>
        <v>0</v>
      </c>
      <c r="W170" s="163">
        <v>0</v>
      </c>
      <c r="X170" s="164">
        <f t="shared" ref="X170:X208" si="24">W170*H170</f>
        <v>0</v>
      </c>
      <c r="AR170" s="165" t="s">
        <v>169</v>
      </c>
      <c r="AT170" s="165" t="s">
        <v>165</v>
      </c>
      <c r="AU170" s="165" t="s">
        <v>85</v>
      </c>
      <c r="AY170" s="16" t="s">
        <v>163</v>
      </c>
      <c r="BE170" s="166">
        <f t="shared" ref="BE170:BE208" si="25">IF(O170="základná",K170,0)</f>
        <v>0</v>
      </c>
      <c r="BF170" s="166">
        <f t="shared" ref="BF170:BF208" si="26">IF(O170="znížená",K170,0)</f>
        <v>0</v>
      </c>
      <c r="BG170" s="166">
        <f t="shared" ref="BG170:BG208" si="27">IF(O170="zákl. prenesená",K170,0)</f>
        <v>0</v>
      </c>
      <c r="BH170" s="166">
        <f t="shared" ref="BH170:BH208" si="28">IF(O170="zníž. prenesená",K170,0)</f>
        <v>0</v>
      </c>
      <c r="BI170" s="166">
        <f t="shared" ref="BI170:BI208" si="29">IF(O170="nulová",K170,0)</f>
        <v>0</v>
      </c>
      <c r="BJ170" s="16" t="s">
        <v>137</v>
      </c>
      <c r="BK170" s="167">
        <f t="shared" ref="BK170:BK208" si="30">ROUND(P170*H170,3)</f>
        <v>0</v>
      </c>
      <c r="BL170" s="16" t="s">
        <v>169</v>
      </c>
      <c r="BM170" s="165" t="s">
        <v>357</v>
      </c>
    </row>
    <row r="171" spans="2:65" s="1" customFormat="1" ht="16.5" customHeight="1">
      <c r="B171" s="31"/>
      <c r="C171" s="189" t="s">
        <v>262</v>
      </c>
      <c r="D171" s="189" t="s">
        <v>466</v>
      </c>
      <c r="E171" s="190" t="s">
        <v>1245</v>
      </c>
      <c r="F171" s="191" t="s">
        <v>1246</v>
      </c>
      <c r="G171" s="192" t="s">
        <v>234</v>
      </c>
      <c r="H171" s="193">
        <v>78</v>
      </c>
      <c r="I171" s="194"/>
      <c r="J171" s="195"/>
      <c r="K171" s="193">
        <f t="shared" si="18"/>
        <v>0</v>
      </c>
      <c r="L171" s="195"/>
      <c r="M171" s="196"/>
      <c r="N171" s="197" t="s">
        <v>1</v>
      </c>
      <c r="O171" s="121" t="s">
        <v>41</v>
      </c>
      <c r="P171" s="162">
        <f t="shared" si="19"/>
        <v>0</v>
      </c>
      <c r="Q171" s="162">
        <f t="shared" si="20"/>
        <v>0</v>
      </c>
      <c r="R171" s="162">
        <f t="shared" si="21"/>
        <v>0</v>
      </c>
      <c r="T171" s="163">
        <f t="shared" si="22"/>
        <v>0</v>
      </c>
      <c r="U171" s="163">
        <v>0</v>
      </c>
      <c r="V171" s="163">
        <f t="shared" si="23"/>
        <v>0</v>
      </c>
      <c r="W171" s="163">
        <v>0</v>
      </c>
      <c r="X171" s="164">
        <f t="shared" si="24"/>
        <v>0</v>
      </c>
      <c r="AR171" s="165" t="s">
        <v>182</v>
      </c>
      <c r="AT171" s="165" t="s">
        <v>466</v>
      </c>
      <c r="AU171" s="165" t="s">
        <v>85</v>
      </c>
      <c r="AY171" s="16" t="s">
        <v>163</v>
      </c>
      <c r="BE171" s="166">
        <f t="shared" si="25"/>
        <v>0</v>
      </c>
      <c r="BF171" s="166">
        <f t="shared" si="26"/>
        <v>0</v>
      </c>
      <c r="BG171" s="166">
        <f t="shared" si="27"/>
        <v>0</v>
      </c>
      <c r="BH171" s="166">
        <f t="shared" si="28"/>
        <v>0</v>
      </c>
      <c r="BI171" s="166">
        <f t="shared" si="29"/>
        <v>0</v>
      </c>
      <c r="BJ171" s="16" t="s">
        <v>137</v>
      </c>
      <c r="BK171" s="167">
        <f t="shared" si="30"/>
        <v>0</v>
      </c>
      <c r="BL171" s="16" t="s">
        <v>169</v>
      </c>
      <c r="BM171" s="165" t="s">
        <v>361</v>
      </c>
    </row>
    <row r="172" spans="2:65" s="1" customFormat="1" ht="24.15" customHeight="1">
      <c r="B172" s="31"/>
      <c r="C172" s="189" t="s">
        <v>364</v>
      </c>
      <c r="D172" s="189" t="s">
        <v>466</v>
      </c>
      <c r="E172" s="190" t="s">
        <v>1247</v>
      </c>
      <c r="F172" s="191" t="s">
        <v>1248</v>
      </c>
      <c r="G172" s="192" t="s">
        <v>234</v>
      </c>
      <c r="H172" s="193">
        <v>4</v>
      </c>
      <c r="I172" s="194"/>
      <c r="J172" s="195"/>
      <c r="K172" s="193">
        <f t="shared" si="18"/>
        <v>0</v>
      </c>
      <c r="L172" s="195"/>
      <c r="M172" s="196"/>
      <c r="N172" s="197" t="s">
        <v>1</v>
      </c>
      <c r="O172" s="121" t="s">
        <v>41</v>
      </c>
      <c r="P172" s="162">
        <f t="shared" si="19"/>
        <v>0</v>
      </c>
      <c r="Q172" s="162">
        <f t="shared" si="20"/>
        <v>0</v>
      </c>
      <c r="R172" s="162">
        <f t="shared" si="21"/>
        <v>0</v>
      </c>
      <c r="T172" s="163">
        <f t="shared" si="22"/>
        <v>0</v>
      </c>
      <c r="U172" s="163">
        <v>0</v>
      </c>
      <c r="V172" s="163">
        <f t="shared" si="23"/>
        <v>0</v>
      </c>
      <c r="W172" s="163">
        <v>0</v>
      </c>
      <c r="X172" s="164">
        <f t="shared" si="24"/>
        <v>0</v>
      </c>
      <c r="AR172" s="165" t="s">
        <v>182</v>
      </c>
      <c r="AT172" s="165" t="s">
        <v>466</v>
      </c>
      <c r="AU172" s="165" t="s">
        <v>85</v>
      </c>
      <c r="AY172" s="16" t="s">
        <v>163</v>
      </c>
      <c r="BE172" s="166">
        <f t="shared" si="25"/>
        <v>0</v>
      </c>
      <c r="BF172" s="166">
        <f t="shared" si="26"/>
        <v>0</v>
      </c>
      <c r="BG172" s="166">
        <f t="shared" si="27"/>
        <v>0</v>
      </c>
      <c r="BH172" s="166">
        <f t="shared" si="28"/>
        <v>0</v>
      </c>
      <c r="BI172" s="166">
        <f t="shared" si="29"/>
        <v>0</v>
      </c>
      <c r="BJ172" s="16" t="s">
        <v>137</v>
      </c>
      <c r="BK172" s="167">
        <f t="shared" si="30"/>
        <v>0</v>
      </c>
      <c r="BL172" s="16" t="s">
        <v>169</v>
      </c>
      <c r="BM172" s="165" t="s">
        <v>367</v>
      </c>
    </row>
    <row r="173" spans="2:65" s="1" customFormat="1" ht="21.75" customHeight="1">
      <c r="B173" s="31"/>
      <c r="C173" s="154" t="s">
        <v>267</v>
      </c>
      <c r="D173" s="154" t="s">
        <v>165</v>
      </c>
      <c r="E173" s="155" t="s">
        <v>1198</v>
      </c>
      <c r="F173" s="156" t="s">
        <v>1199</v>
      </c>
      <c r="G173" s="157" t="s">
        <v>234</v>
      </c>
      <c r="H173" s="158">
        <v>110</v>
      </c>
      <c r="I173" s="159"/>
      <c r="J173" s="159"/>
      <c r="K173" s="158">
        <f t="shared" si="18"/>
        <v>0</v>
      </c>
      <c r="L173" s="160"/>
      <c r="M173" s="31"/>
      <c r="N173" s="161" t="s">
        <v>1</v>
      </c>
      <c r="O173" s="121" t="s">
        <v>41</v>
      </c>
      <c r="P173" s="162">
        <f t="shared" si="19"/>
        <v>0</v>
      </c>
      <c r="Q173" s="162">
        <f t="shared" si="20"/>
        <v>0</v>
      </c>
      <c r="R173" s="162">
        <f t="shared" si="21"/>
        <v>0</v>
      </c>
      <c r="T173" s="163">
        <f t="shared" si="22"/>
        <v>0</v>
      </c>
      <c r="U173" s="163">
        <v>0</v>
      </c>
      <c r="V173" s="163">
        <f t="shared" si="23"/>
        <v>0</v>
      </c>
      <c r="W173" s="163">
        <v>0</v>
      </c>
      <c r="X173" s="164">
        <f t="shared" si="24"/>
        <v>0</v>
      </c>
      <c r="AR173" s="165" t="s">
        <v>169</v>
      </c>
      <c r="AT173" s="165" t="s">
        <v>165</v>
      </c>
      <c r="AU173" s="165" t="s">
        <v>85</v>
      </c>
      <c r="AY173" s="16" t="s">
        <v>163</v>
      </c>
      <c r="BE173" s="166">
        <f t="shared" si="25"/>
        <v>0</v>
      </c>
      <c r="BF173" s="166">
        <f t="shared" si="26"/>
        <v>0</v>
      </c>
      <c r="BG173" s="166">
        <f t="shared" si="27"/>
        <v>0</v>
      </c>
      <c r="BH173" s="166">
        <f t="shared" si="28"/>
        <v>0</v>
      </c>
      <c r="BI173" s="166">
        <f t="shared" si="29"/>
        <v>0</v>
      </c>
      <c r="BJ173" s="16" t="s">
        <v>137</v>
      </c>
      <c r="BK173" s="167">
        <f t="shared" si="30"/>
        <v>0</v>
      </c>
      <c r="BL173" s="16" t="s">
        <v>169</v>
      </c>
      <c r="BM173" s="165" t="s">
        <v>372</v>
      </c>
    </row>
    <row r="174" spans="2:65" s="1" customFormat="1" ht="24.15" customHeight="1">
      <c r="B174" s="31"/>
      <c r="C174" s="189" t="s">
        <v>373</v>
      </c>
      <c r="D174" s="189" t="s">
        <v>466</v>
      </c>
      <c r="E174" s="190" t="s">
        <v>1200</v>
      </c>
      <c r="F174" s="191" t="s">
        <v>1201</v>
      </c>
      <c r="G174" s="192" t="s">
        <v>234</v>
      </c>
      <c r="H174" s="193">
        <v>110</v>
      </c>
      <c r="I174" s="194"/>
      <c r="J174" s="195"/>
      <c r="K174" s="193">
        <f t="shared" si="18"/>
        <v>0</v>
      </c>
      <c r="L174" s="195"/>
      <c r="M174" s="196"/>
      <c r="N174" s="197" t="s">
        <v>1</v>
      </c>
      <c r="O174" s="121" t="s">
        <v>41</v>
      </c>
      <c r="P174" s="162">
        <f t="shared" si="19"/>
        <v>0</v>
      </c>
      <c r="Q174" s="162">
        <f t="shared" si="20"/>
        <v>0</v>
      </c>
      <c r="R174" s="162">
        <f t="shared" si="21"/>
        <v>0</v>
      </c>
      <c r="T174" s="163">
        <f t="shared" si="22"/>
        <v>0</v>
      </c>
      <c r="U174" s="163">
        <v>0</v>
      </c>
      <c r="V174" s="163">
        <f t="shared" si="23"/>
        <v>0</v>
      </c>
      <c r="W174" s="163">
        <v>0</v>
      </c>
      <c r="X174" s="164">
        <f t="shared" si="24"/>
        <v>0</v>
      </c>
      <c r="AR174" s="165" t="s">
        <v>182</v>
      </c>
      <c r="AT174" s="165" t="s">
        <v>466</v>
      </c>
      <c r="AU174" s="165" t="s">
        <v>85</v>
      </c>
      <c r="AY174" s="16" t="s">
        <v>163</v>
      </c>
      <c r="BE174" s="166">
        <f t="shared" si="25"/>
        <v>0</v>
      </c>
      <c r="BF174" s="166">
        <f t="shared" si="26"/>
        <v>0</v>
      </c>
      <c r="BG174" s="166">
        <f t="shared" si="27"/>
        <v>0</v>
      </c>
      <c r="BH174" s="166">
        <f t="shared" si="28"/>
        <v>0</v>
      </c>
      <c r="BI174" s="166">
        <f t="shared" si="29"/>
        <v>0</v>
      </c>
      <c r="BJ174" s="16" t="s">
        <v>137</v>
      </c>
      <c r="BK174" s="167">
        <f t="shared" si="30"/>
        <v>0</v>
      </c>
      <c r="BL174" s="16" t="s">
        <v>169</v>
      </c>
      <c r="BM174" s="165" t="s">
        <v>376</v>
      </c>
    </row>
    <row r="175" spans="2:65" s="1" customFormat="1" ht="24.15" customHeight="1">
      <c r="B175" s="31"/>
      <c r="C175" s="154" t="s">
        <v>270</v>
      </c>
      <c r="D175" s="154" t="s">
        <v>165</v>
      </c>
      <c r="E175" s="155" t="s">
        <v>1202</v>
      </c>
      <c r="F175" s="156" t="s">
        <v>1203</v>
      </c>
      <c r="G175" s="157" t="s">
        <v>234</v>
      </c>
      <c r="H175" s="158">
        <v>110</v>
      </c>
      <c r="I175" s="159"/>
      <c r="J175" s="159"/>
      <c r="K175" s="158">
        <f t="shared" si="18"/>
        <v>0</v>
      </c>
      <c r="L175" s="160"/>
      <c r="M175" s="31"/>
      <c r="N175" s="161" t="s">
        <v>1</v>
      </c>
      <c r="O175" s="121" t="s">
        <v>41</v>
      </c>
      <c r="P175" s="162">
        <f t="shared" si="19"/>
        <v>0</v>
      </c>
      <c r="Q175" s="162">
        <f t="shared" si="20"/>
        <v>0</v>
      </c>
      <c r="R175" s="162">
        <f t="shared" si="21"/>
        <v>0</v>
      </c>
      <c r="T175" s="163">
        <f t="shared" si="22"/>
        <v>0</v>
      </c>
      <c r="U175" s="163">
        <v>0</v>
      </c>
      <c r="V175" s="163">
        <f t="shared" si="23"/>
        <v>0</v>
      </c>
      <c r="W175" s="163">
        <v>0</v>
      </c>
      <c r="X175" s="164">
        <f t="shared" si="24"/>
        <v>0</v>
      </c>
      <c r="AR175" s="165" t="s">
        <v>169</v>
      </c>
      <c r="AT175" s="165" t="s">
        <v>165</v>
      </c>
      <c r="AU175" s="165" t="s">
        <v>85</v>
      </c>
      <c r="AY175" s="16" t="s">
        <v>163</v>
      </c>
      <c r="BE175" s="166">
        <f t="shared" si="25"/>
        <v>0</v>
      </c>
      <c r="BF175" s="166">
        <f t="shared" si="26"/>
        <v>0</v>
      </c>
      <c r="BG175" s="166">
        <f t="shared" si="27"/>
        <v>0</v>
      </c>
      <c r="BH175" s="166">
        <f t="shared" si="28"/>
        <v>0</v>
      </c>
      <c r="BI175" s="166">
        <f t="shared" si="29"/>
        <v>0</v>
      </c>
      <c r="BJ175" s="16" t="s">
        <v>137</v>
      </c>
      <c r="BK175" s="167">
        <f t="shared" si="30"/>
        <v>0</v>
      </c>
      <c r="BL175" s="16" t="s">
        <v>169</v>
      </c>
      <c r="BM175" s="165" t="s">
        <v>381</v>
      </c>
    </row>
    <row r="176" spans="2:65" s="1" customFormat="1" ht="24.15" customHeight="1">
      <c r="B176" s="31"/>
      <c r="C176" s="154" t="s">
        <v>382</v>
      </c>
      <c r="D176" s="154" t="s">
        <v>165</v>
      </c>
      <c r="E176" s="155" t="s">
        <v>1249</v>
      </c>
      <c r="F176" s="156" t="s">
        <v>1250</v>
      </c>
      <c r="G176" s="157" t="s">
        <v>520</v>
      </c>
      <c r="H176" s="158">
        <v>2250</v>
      </c>
      <c r="I176" s="159"/>
      <c r="J176" s="159"/>
      <c r="K176" s="158">
        <f t="shared" si="18"/>
        <v>0</v>
      </c>
      <c r="L176" s="160"/>
      <c r="M176" s="31"/>
      <c r="N176" s="161" t="s">
        <v>1</v>
      </c>
      <c r="O176" s="121" t="s">
        <v>41</v>
      </c>
      <c r="P176" s="162">
        <f t="shared" si="19"/>
        <v>0</v>
      </c>
      <c r="Q176" s="162">
        <f t="shared" si="20"/>
        <v>0</v>
      </c>
      <c r="R176" s="162">
        <f t="shared" si="21"/>
        <v>0</v>
      </c>
      <c r="T176" s="163">
        <f t="shared" si="22"/>
        <v>0</v>
      </c>
      <c r="U176" s="163">
        <v>0</v>
      </c>
      <c r="V176" s="163">
        <f t="shared" si="23"/>
        <v>0</v>
      </c>
      <c r="W176" s="163">
        <v>0</v>
      </c>
      <c r="X176" s="164">
        <f t="shared" si="24"/>
        <v>0</v>
      </c>
      <c r="AR176" s="165" t="s">
        <v>169</v>
      </c>
      <c r="AT176" s="165" t="s">
        <v>165</v>
      </c>
      <c r="AU176" s="165" t="s">
        <v>85</v>
      </c>
      <c r="AY176" s="16" t="s">
        <v>163</v>
      </c>
      <c r="BE176" s="166">
        <f t="shared" si="25"/>
        <v>0</v>
      </c>
      <c r="BF176" s="166">
        <f t="shared" si="26"/>
        <v>0</v>
      </c>
      <c r="BG176" s="166">
        <f t="shared" si="27"/>
        <v>0</v>
      </c>
      <c r="BH176" s="166">
        <f t="shared" si="28"/>
        <v>0</v>
      </c>
      <c r="BI176" s="166">
        <f t="shared" si="29"/>
        <v>0</v>
      </c>
      <c r="BJ176" s="16" t="s">
        <v>137</v>
      </c>
      <c r="BK176" s="167">
        <f t="shared" si="30"/>
        <v>0</v>
      </c>
      <c r="BL176" s="16" t="s">
        <v>169</v>
      </c>
      <c r="BM176" s="165" t="s">
        <v>385</v>
      </c>
    </row>
    <row r="177" spans="2:65" s="1" customFormat="1" ht="37.799999999999997" customHeight="1">
      <c r="B177" s="31"/>
      <c r="C177" s="189" t="s">
        <v>274</v>
      </c>
      <c r="D177" s="189" t="s">
        <v>466</v>
      </c>
      <c r="E177" s="190" t="s">
        <v>1251</v>
      </c>
      <c r="F177" s="191" t="s">
        <v>1252</v>
      </c>
      <c r="G177" s="192" t="s">
        <v>520</v>
      </c>
      <c r="H177" s="193">
        <v>2250</v>
      </c>
      <c r="I177" s="194"/>
      <c r="J177" s="195"/>
      <c r="K177" s="193">
        <f t="shared" si="18"/>
        <v>0</v>
      </c>
      <c r="L177" s="195"/>
      <c r="M177" s="196"/>
      <c r="N177" s="197" t="s">
        <v>1</v>
      </c>
      <c r="O177" s="121" t="s">
        <v>41</v>
      </c>
      <c r="P177" s="162">
        <f t="shared" si="19"/>
        <v>0</v>
      </c>
      <c r="Q177" s="162">
        <f t="shared" si="20"/>
        <v>0</v>
      </c>
      <c r="R177" s="162">
        <f t="shared" si="21"/>
        <v>0</v>
      </c>
      <c r="T177" s="163">
        <f t="shared" si="22"/>
        <v>0</v>
      </c>
      <c r="U177" s="163">
        <v>0</v>
      </c>
      <c r="V177" s="163">
        <f t="shared" si="23"/>
        <v>0</v>
      </c>
      <c r="W177" s="163">
        <v>0</v>
      </c>
      <c r="X177" s="164">
        <f t="shared" si="24"/>
        <v>0</v>
      </c>
      <c r="AR177" s="165" t="s">
        <v>182</v>
      </c>
      <c r="AT177" s="165" t="s">
        <v>466</v>
      </c>
      <c r="AU177" s="165" t="s">
        <v>85</v>
      </c>
      <c r="AY177" s="16" t="s">
        <v>163</v>
      </c>
      <c r="BE177" s="166">
        <f t="shared" si="25"/>
        <v>0</v>
      </c>
      <c r="BF177" s="166">
        <f t="shared" si="26"/>
        <v>0</v>
      </c>
      <c r="BG177" s="166">
        <f t="shared" si="27"/>
        <v>0</v>
      </c>
      <c r="BH177" s="166">
        <f t="shared" si="28"/>
        <v>0</v>
      </c>
      <c r="BI177" s="166">
        <f t="shared" si="29"/>
        <v>0</v>
      </c>
      <c r="BJ177" s="16" t="s">
        <v>137</v>
      </c>
      <c r="BK177" s="167">
        <f t="shared" si="30"/>
        <v>0</v>
      </c>
      <c r="BL177" s="16" t="s">
        <v>169</v>
      </c>
      <c r="BM177" s="165" t="s">
        <v>395</v>
      </c>
    </row>
    <row r="178" spans="2:65" s="1" customFormat="1" ht="24.15" customHeight="1">
      <c r="B178" s="31"/>
      <c r="C178" s="154" t="s">
        <v>404</v>
      </c>
      <c r="D178" s="154" t="s">
        <v>165</v>
      </c>
      <c r="E178" s="155" t="s">
        <v>1253</v>
      </c>
      <c r="F178" s="156" t="s">
        <v>1254</v>
      </c>
      <c r="G178" s="157" t="s">
        <v>520</v>
      </c>
      <c r="H178" s="158">
        <v>78</v>
      </c>
      <c r="I178" s="159"/>
      <c r="J178" s="159"/>
      <c r="K178" s="158">
        <f t="shared" si="18"/>
        <v>0</v>
      </c>
      <c r="L178" s="160"/>
      <c r="M178" s="31"/>
      <c r="N178" s="161" t="s">
        <v>1</v>
      </c>
      <c r="O178" s="121" t="s">
        <v>41</v>
      </c>
      <c r="P178" s="162">
        <f t="shared" si="19"/>
        <v>0</v>
      </c>
      <c r="Q178" s="162">
        <f t="shared" si="20"/>
        <v>0</v>
      </c>
      <c r="R178" s="162">
        <f t="shared" si="21"/>
        <v>0</v>
      </c>
      <c r="T178" s="163">
        <f t="shared" si="22"/>
        <v>0</v>
      </c>
      <c r="U178" s="163">
        <v>0</v>
      </c>
      <c r="V178" s="163">
        <f t="shared" si="23"/>
        <v>0</v>
      </c>
      <c r="W178" s="163">
        <v>0</v>
      </c>
      <c r="X178" s="164">
        <f t="shared" si="24"/>
        <v>0</v>
      </c>
      <c r="AR178" s="165" t="s">
        <v>169</v>
      </c>
      <c r="AT178" s="165" t="s">
        <v>165</v>
      </c>
      <c r="AU178" s="165" t="s">
        <v>85</v>
      </c>
      <c r="AY178" s="16" t="s">
        <v>163</v>
      </c>
      <c r="BE178" s="166">
        <f t="shared" si="25"/>
        <v>0</v>
      </c>
      <c r="BF178" s="166">
        <f t="shared" si="26"/>
        <v>0</v>
      </c>
      <c r="BG178" s="166">
        <f t="shared" si="27"/>
        <v>0</v>
      </c>
      <c r="BH178" s="166">
        <f t="shared" si="28"/>
        <v>0</v>
      </c>
      <c r="BI178" s="166">
        <f t="shared" si="29"/>
        <v>0</v>
      </c>
      <c r="BJ178" s="16" t="s">
        <v>137</v>
      </c>
      <c r="BK178" s="167">
        <f t="shared" si="30"/>
        <v>0</v>
      </c>
      <c r="BL178" s="16" t="s">
        <v>169</v>
      </c>
      <c r="BM178" s="165" t="s">
        <v>407</v>
      </c>
    </row>
    <row r="179" spans="2:65" s="1" customFormat="1" ht="24.15" customHeight="1">
      <c r="B179" s="31"/>
      <c r="C179" s="189" t="s">
        <v>280</v>
      </c>
      <c r="D179" s="189" t="s">
        <v>466</v>
      </c>
      <c r="E179" s="190" t="s">
        <v>1255</v>
      </c>
      <c r="F179" s="191" t="s">
        <v>1256</v>
      </c>
      <c r="G179" s="192" t="s">
        <v>520</v>
      </c>
      <c r="H179" s="193">
        <v>78</v>
      </c>
      <c r="I179" s="194"/>
      <c r="J179" s="195"/>
      <c r="K179" s="193">
        <f t="shared" si="18"/>
        <v>0</v>
      </c>
      <c r="L179" s="195"/>
      <c r="M179" s="196"/>
      <c r="N179" s="197" t="s">
        <v>1</v>
      </c>
      <c r="O179" s="121" t="s">
        <v>41</v>
      </c>
      <c r="P179" s="162">
        <f t="shared" si="19"/>
        <v>0</v>
      </c>
      <c r="Q179" s="162">
        <f t="shared" si="20"/>
        <v>0</v>
      </c>
      <c r="R179" s="162">
        <f t="shared" si="21"/>
        <v>0</v>
      </c>
      <c r="T179" s="163">
        <f t="shared" si="22"/>
        <v>0</v>
      </c>
      <c r="U179" s="163">
        <v>0</v>
      </c>
      <c r="V179" s="163">
        <f t="shared" si="23"/>
        <v>0</v>
      </c>
      <c r="W179" s="163">
        <v>0</v>
      </c>
      <c r="X179" s="164">
        <f t="shared" si="24"/>
        <v>0</v>
      </c>
      <c r="AR179" s="165" t="s">
        <v>182</v>
      </c>
      <c r="AT179" s="165" t="s">
        <v>466</v>
      </c>
      <c r="AU179" s="165" t="s">
        <v>85</v>
      </c>
      <c r="AY179" s="16" t="s">
        <v>163</v>
      </c>
      <c r="BE179" s="166">
        <f t="shared" si="25"/>
        <v>0</v>
      </c>
      <c r="BF179" s="166">
        <f t="shared" si="26"/>
        <v>0</v>
      </c>
      <c r="BG179" s="166">
        <f t="shared" si="27"/>
        <v>0</v>
      </c>
      <c r="BH179" s="166">
        <f t="shared" si="28"/>
        <v>0</v>
      </c>
      <c r="BI179" s="166">
        <f t="shared" si="29"/>
        <v>0</v>
      </c>
      <c r="BJ179" s="16" t="s">
        <v>137</v>
      </c>
      <c r="BK179" s="167">
        <f t="shared" si="30"/>
        <v>0</v>
      </c>
      <c r="BL179" s="16" t="s">
        <v>169</v>
      </c>
      <c r="BM179" s="165" t="s">
        <v>410</v>
      </c>
    </row>
    <row r="180" spans="2:65" s="1" customFormat="1" ht="24.15" customHeight="1">
      <c r="B180" s="31"/>
      <c r="C180" s="154" t="s">
        <v>413</v>
      </c>
      <c r="D180" s="154" t="s">
        <v>165</v>
      </c>
      <c r="E180" s="155" t="s">
        <v>1257</v>
      </c>
      <c r="F180" s="156" t="s">
        <v>1258</v>
      </c>
      <c r="G180" s="157" t="s">
        <v>520</v>
      </c>
      <c r="H180" s="158">
        <v>33</v>
      </c>
      <c r="I180" s="159"/>
      <c r="J180" s="159"/>
      <c r="K180" s="158">
        <f t="shared" si="18"/>
        <v>0</v>
      </c>
      <c r="L180" s="160"/>
      <c r="M180" s="31"/>
      <c r="N180" s="161" t="s">
        <v>1</v>
      </c>
      <c r="O180" s="121" t="s">
        <v>41</v>
      </c>
      <c r="P180" s="162">
        <f t="shared" si="19"/>
        <v>0</v>
      </c>
      <c r="Q180" s="162">
        <f t="shared" si="20"/>
        <v>0</v>
      </c>
      <c r="R180" s="162">
        <f t="shared" si="21"/>
        <v>0</v>
      </c>
      <c r="T180" s="163">
        <f t="shared" si="22"/>
        <v>0</v>
      </c>
      <c r="U180" s="163">
        <v>0</v>
      </c>
      <c r="V180" s="163">
        <f t="shared" si="23"/>
        <v>0</v>
      </c>
      <c r="W180" s="163">
        <v>0</v>
      </c>
      <c r="X180" s="164">
        <f t="shared" si="24"/>
        <v>0</v>
      </c>
      <c r="AR180" s="165" t="s">
        <v>169</v>
      </c>
      <c r="AT180" s="165" t="s">
        <v>165</v>
      </c>
      <c r="AU180" s="165" t="s">
        <v>85</v>
      </c>
      <c r="AY180" s="16" t="s">
        <v>163</v>
      </c>
      <c r="BE180" s="166">
        <f t="shared" si="25"/>
        <v>0</v>
      </c>
      <c r="BF180" s="166">
        <f t="shared" si="26"/>
        <v>0</v>
      </c>
      <c r="BG180" s="166">
        <f t="shared" si="27"/>
        <v>0</v>
      </c>
      <c r="BH180" s="166">
        <f t="shared" si="28"/>
        <v>0</v>
      </c>
      <c r="BI180" s="166">
        <f t="shared" si="29"/>
        <v>0</v>
      </c>
      <c r="BJ180" s="16" t="s">
        <v>137</v>
      </c>
      <c r="BK180" s="167">
        <f t="shared" si="30"/>
        <v>0</v>
      </c>
      <c r="BL180" s="16" t="s">
        <v>169</v>
      </c>
      <c r="BM180" s="165" t="s">
        <v>416</v>
      </c>
    </row>
    <row r="181" spans="2:65" s="1" customFormat="1" ht="24.15" customHeight="1">
      <c r="B181" s="31"/>
      <c r="C181" s="189" t="s">
        <v>286</v>
      </c>
      <c r="D181" s="189" t="s">
        <v>466</v>
      </c>
      <c r="E181" s="190" t="s">
        <v>1259</v>
      </c>
      <c r="F181" s="191" t="s">
        <v>1260</v>
      </c>
      <c r="G181" s="192" t="s">
        <v>520</v>
      </c>
      <c r="H181" s="193">
        <v>33</v>
      </c>
      <c r="I181" s="194"/>
      <c r="J181" s="195"/>
      <c r="K181" s="193">
        <f t="shared" si="18"/>
        <v>0</v>
      </c>
      <c r="L181" s="195"/>
      <c r="M181" s="196"/>
      <c r="N181" s="197" t="s">
        <v>1</v>
      </c>
      <c r="O181" s="121" t="s">
        <v>41</v>
      </c>
      <c r="P181" s="162">
        <f t="shared" si="19"/>
        <v>0</v>
      </c>
      <c r="Q181" s="162">
        <f t="shared" si="20"/>
        <v>0</v>
      </c>
      <c r="R181" s="162">
        <f t="shared" si="21"/>
        <v>0</v>
      </c>
      <c r="T181" s="163">
        <f t="shared" si="22"/>
        <v>0</v>
      </c>
      <c r="U181" s="163">
        <v>0</v>
      </c>
      <c r="V181" s="163">
        <f t="shared" si="23"/>
        <v>0</v>
      </c>
      <c r="W181" s="163">
        <v>0</v>
      </c>
      <c r="X181" s="164">
        <f t="shared" si="24"/>
        <v>0</v>
      </c>
      <c r="AR181" s="165" t="s">
        <v>182</v>
      </c>
      <c r="AT181" s="165" t="s">
        <v>466</v>
      </c>
      <c r="AU181" s="165" t="s">
        <v>85</v>
      </c>
      <c r="AY181" s="16" t="s">
        <v>163</v>
      </c>
      <c r="BE181" s="166">
        <f t="shared" si="25"/>
        <v>0</v>
      </c>
      <c r="BF181" s="166">
        <f t="shared" si="26"/>
        <v>0</v>
      </c>
      <c r="BG181" s="166">
        <f t="shared" si="27"/>
        <v>0</v>
      </c>
      <c r="BH181" s="166">
        <f t="shared" si="28"/>
        <v>0</v>
      </c>
      <c r="BI181" s="166">
        <f t="shared" si="29"/>
        <v>0</v>
      </c>
      <c r="BJ181" s="16" t="s">
        <v>137</v>
      </c>
      <c r="BK181" s="167">
        <f t="shared" si="30"/>
        <v>0</v>
      </c>
      <c r="BL181" s="16" t="s">
        <v>169</v>
      </c>
      <c r="BM181" s="165" t="s">
        <v>420</v>
      </c>
    </row>
    <row r="182" spans="2:65" s="1" customFormat="1" ht="24.15" customHeight="1">
      <c r="B182" s="31"/>
      <c r="C182" s="154" t="s">
        <v>423</v>
      </c>
      <c r="D182" s="154" t="s">
        <v>165</v>
      </c>
      <c r="E182" s="155" t="s">
        <v>1261</v>
      </c>
      <c r="F182" s="156" t="s">
        <v>1262</v>
      </c>
      <c r="G182" s="157" t="s">
        <v>520</v>
      </c>
      <c r="H182" s="158">
        <v>5</v>
      </c>
      <c r="I182" s="159"/>
      <c r="J182" s="159"/>
      <c r="K182" s="158">
        <f t="shared" si="18"/>
        <v>0</v>
      </c>
      <c r="L182" s="160"/>
      <c r="M182" s="31"/>
      <c r="N182" s="161" t="s">
        <v>1</v>
      </c>
      <c r="O182" s="121" t="s">
        <v>41</v>
      </c>
      <c r="P182" s="162">
        <f t="shared" si="19"/>
        <v>0</v>
      </c>
      <c r="Q182" s="162">
        <f t="shared" si="20"/>
        <v>0</v>
      </c>
      <c r="R182" s="162">
        <f t="shared" si="21"/>
        <v>0</v>
      </c>
      <c r="T182" s="163">
        <f t="shared" si="22"/>
        <v>0</v>
      </c>
      <c r="U182" s="163">
        <v>0</v>
      </c>
      <c r="V182" s="163">
        <f t="shared" si="23"/>
        <v>0</v>
      </c>
      <c r="W182" s="163">
        <v>0</v>
      </c>
      <c r="X182" s="164">
        <f t="shared" si="24"/>
        <v>0</v>
      </c>
      <c r="AR182" s="165" t="s">
        <v>169</v>
      </c>
      <c r="AT182" s="165" t="s">
        <v>165</v>
      </c>
      <c r="AU182" s="165" t="s">
        <v>85</v>
      </c>
      <c r="AY182" s="16" t="s">
        <v>163</v>
      </c>
      <c r="BE182" s="166">
        <f t="shared" si="25"/>
        <v>0</v>
      </c>
      <c r="BF182" s="166">
        <f t="shared" si="26"/>
        <v>0</v>
      </c>
      <c r="BG182" s="166">
        <f t="shared" si="27"/>
        <v>0</v>
      </c>
      <c r="BH182" s="166">
        <f t="shared" si="28"/>
        <v>0</v>
      </c>
      <c r="BI182" s="166">
        <f t="shared" si="29"/>
        <v>0</v>
      </c>
      <c r="BJ182" s="16" t="s">
        <v>137</v>
      </c>
      <c r="BK182" s="167">
        <f t="shared" si="30"/>
        <v>0</v>
      </c>
      <c r="BL182" s="16" t="s">
        <v>169</v>
      </c>
      <c r="BM182" s="165" t="s">
        <v>426</v>
      </c>
    </row>
    <row r="183" spans="2:65" s="1" customFormat="1" ht="24.15" customHeight="1">
      <c r="B183" s="31"/>
      <c r="C183" s="189" t="s">
        <v>289</v>
      </c>
      <c r="D183" s="189" t="s">
        <v>466</v>
      </c>
      <c r="E183" s="190" t="s">
        <v>1263</v>
      </c>
      <c r="F183" s="191" t="s">
        <v>1264</v>
      </c>
      <c r="G183" s="192" t="s">
        <v>520</v>
      </c>
      <c r="H183" s="193">
        <v>5</v>
      </c>
      <c r="I183" s="194"/>
      <c r="J183" s="195"/>
      <c r="K183" s="193">
        <f t="shared" si="18"/>
        <v>0</v>
      </c>
      <c r="L183" s="195"/>
      <c r="M183" s="196"/>
      <c r="N183" s="197" t="s">
        <v>1</v>
      </c>
      <c r="O183" s="121" t="s">
        <v>41</v>
      </c>
      <c r="P183" s="162">
        <f t="shared" si="19"/>
        <v>0</v>
      </c>
      <c r="Q183" s="162">
        <f t="shared" si="20"/>
        <v>0</v>
      </c>
      <c r="R183" s="162">
        <f t="shared" si="21"/>
        <v>0</v>
      </c>
      <c r="T183" s="163">
        <f t="shared" si="22"/>
        <v>0</v>
      </c>
      <c r="U183" s="163">
        <v>0</v>
      </c>
      <c r="V183" s="163">
        <f t="shared" si="23"/>
        <v>0</v>
      </c>
      <c r="W183" s="163">
        <v>0</v>
      </c>
      <c r="X183" s="164">
        <f t="shared" si="24"/>
        <v>0</v>
      </c>
      <c r="AR183" s="165" t="s">
        <v>182</v>
      </c>
      <c r="AT183" s="165" t="s">
        <v>466</v>
      </c>
      <c r="AU183" s="165" t="s">
        <v>85</v>
      </c>
      <c r="AY183" s="16" t="s">
        <v>163</v>
      </c>
      <c r="BE183" s="166">
        <f t="shared" si="25"/>
        <v>0</v>
      </c>
      <c r="BF183" s="166">
        <f t="shared" si="26"/>
        <v>0</v>
      </c>
      <c r="BG183" s="166">
        <f t="shared" si="27"/>
        <v>0</v>
      </c>
      <c r="BH183" s="166">
        <f t="shared" si="28"/>
        <v>0</v>
      </c>
      <c r="BI183" s="166">
        <f t="shared" si="29"/>
        <v>0</v>
      </c>
      <c r="BJ183" s="16" t="s">
        <v>137</v>
      </c>
      <c r="BK183" s="167">
        <f t="shared" si="30"/>
        <v>0</v>
      </c>
      <c r="BL183" s="16" t="s">
        <v>169</v>
      </c>
      <c r="BM183" s="165" t="s">
        <v>430</v>
      </c>
    </row>
    <row r="184" spans="2:65" s="1" customFormat="1" ht="24.15" customHeight="1">
      <c r="B184" s="31"/>
      <c r="C184" s="154" t="s">
        <v>433</v>
      </c>
      <c r="D184" s="154" t="s">
        <v>165</v>
      </c>
      <c r="E184" s="155" t="s">
        <v>1265</v>
      </c>
      <c r="F184" s="156" t="s">
        <v>1266</v>
      </c>
      <c r="G184" s="157" t="s">
        <v>520</v>
      </c>
      <c r="H184" s="158">
        <v>10</v>
      </c>
      <c r="I184" s="159"/>
      <c r="J184" s="159"/>
      <c r="K184" s="158">
        <f t="shared" si="18"/>
        <v>0</v>
      </c>
      <c r="L184" s="160"/>
      <c r="M184" s="31"/>
      <c r="N184" s="161" t="s">
        <v>1</v>
      </c>
      <c r="O184" s="121" t="s">
        <v>41</v>
      </c>
      <c r="P184" s="162">
        <f t="shared" si="19"/>
        <v>0</v>
      </c>
      <c r="Q184" s="162">
        <f t="shared" si="20"/>
        <v>0</v>
      </c>
      <c r="R184" s="162">
        <f t="shared" si="21"/>
        <v>0</v>
      </c>
      <c r="T184" s="163">
        <f t="shared" si="22"/>
        <v>0</v>
      </c>
      <c r="U184" s="163">
        <v>0</v>
      </c>
      <c r="V184" s="163">
        <f t="shared" si="23"/>
        <v>0</v>
      </c>
      <c r="W184" s="163">
        <v>0</v>
      </c>
      <c r="X184" s="164">
        <f t="shared" si="24"/>
        <v>0</v>
      </c>
      <c r="AR184" s="165" t="s">
        <v>169</v>
      </c>
      <c r="AT184" s="165" t="s">
        <v>165</v>
      </c>
      <c r="AU184" s="165" t="s">
        <v>85</v>
      </c>
      <c r="AY184" s="16" t="s">
        <v>163</v>
      </c>
      <c r="BE184" s="166">
        <f t="shared" si="25"/>
        <v>0</v>
      </c>
      <c r="BF184" s="166">
        <f t="shared" si="26"/>
        <v>0</v>
      </c>
      <c r="BG184" s="166">
        <f t="shared" si="27"/>
        <v>0</v>
      </c>
      <c r="BH184" s="166">
        <f t="shared" si="28"/>
        <v>0</v>
      </c>
      <c r="BI184" s="166">
        <f t="shared" si="29"/>
        <v>0</v>
      </c>
      <c r="BJ184" s="16" t="s">
        <v>137</v>
      </c>
      <c r="BK184" s="167">
        <f t="shared" si="30"/>
        <v>0</v>
      </c>
      <c r="BL184" s="16" t="s">
        <v>169</v>
      </c>
      <c r="BM184" s="165" t="s">
        <v>436</v>
      </c>
    </row>
    <row r="185" spans="2:65" s="1" customFormat="1" ht="24.15" customHeight="1">
      <c r="B185" s="31"/>
      <c r="C185" s="189" t="s">
        <v>295</v>
      </c>
      <c r="D185" s="189" t="s">
        <v>466</v>
      </c>
      <c r="E185" s="190" t="s">
        <v>1267</v>
      </c>
      <c r="F185" s="191" t="s">
        <v>1268</v>
      </c>
      <c r="G185" s="192" t="s">
        <v>520</v>
      </c>
      <c r="H185" s="193">
        <v>10</v>
      </c>
      <c r="I185" s="194"/>
      <c r="J185" s="195"/>
      <c r="K185" s="193">
        <f t="shared" si="18"/>
        <v>0</v>
      </c>
      <c r="L185" s="195"/>
      <c r="M185" s="196"/>
      <c r="N185" s="197" t="s">
        <v>1</v>
      </c>
      <c r="O185" s="121" t="s">
        <v>41</v>
      </c>
      <c r="P185" s="162">
        <f t="shared" si="19"/>
        <v>0</v>
      </c>
      <c r="Q185" s="162">
        <f t="shared" si="20"/>
        <v>0</v>
      </c>
      <c r="R185" s="162">
        <f t="shared" si="21"/>
        <v>0</v>
      </c>
      <c r="T185" s="163">
        <f t="shared" si="22"/>
        <v>0</v>
      </c>
      <c r="U185" s="163">
        <v>0</v>
      </c>
      <c r="V185" s="163">
        <f t="shared" si="23"/>
        <v>0</v>
      </c>
      <c r="W185" s="163">
        <v>0</v>
      </c>
      <c r="X185" s="164">
        <f t="shared" si="24"/>
        <v>0</v>
      </c>
      <c r="AR185" s="165" t="s">
        <v>182</v>
      </c>
      <c r="AT185" s="165" t="s">
        <v>466</v>
      </c>
      <c r="AU185" s="165" t="s">
        <v>85</v>
      </c>
      <c r="AY185" s="16" t="s">
        <v>163</v>
      </c>
      <c r="BE185" s="166">
        <f t="shared" si="25"/>
        <v>0</v>
      </c>
      <c r="BF185" s="166">
        <f t="shared" si="26"/>
        <v>0</v>
      </c>
      <c r="BG185" s="166">
        <f t="shared" si="27"/>
        <v>0</v>
      </c>
      <c r="BH185" s="166">
        <f t="shared" si="28"/>
        <v>0</v>
      </c>
      <c r="BI185" s="166">
        <f t="shared" si="29"/>
        <v>0</v>
      </c>
      <c r="BJ185" s="16" t="s">
        <v>137</v>
      </c>
      <c r="BK185" s="167">
        <f t="shared" si="30"/>
        <v>0</v>
      </c>
      <c r="BL185" s="16" t="s">
        <v>169</v>
      </c>
      <c r="BM185" s="165" t="s">
        <v>442</v>
      </c>
    </row>
    <row r="186" spans="2:65" s="1" customFormat="1" ht="24.15" customHeight="1">
      <c r="B186" s="31"/>
      <c r="C186" s="154" t="s">
        <v>446</v>
      </c>
      <c r="D186" s="154" t="s">
        <v>165</v>
      </c>
      <c r="E186" s="155" t="s">
        <v>1269</v>
      </c>
      <c r="F186" s="156" t="s">
        <v>1270</v>
      </c>
      <c r="G186" s="157" t="s">
        <v>520</v>
      </c>
      <c r="H186" s="158">
        <v>15</v>
      </c>
      <c r="I186" s="159"/>
      <c r="J186" s="159"/>
      <c r="K186" s="158">
        <f t="shared" si="18"/>
        <v>0</v>
      </c>
      <c r="L186" s="160"/>
      <c r="M186" s="31"/>
      <c r="N186" s="161" t="s">
        <v>1</v>
      </c>
      <c r="O186" s="121" t="s">
        <v>41</v>
      </c>
      <c r="P186" s="162">
        <f t="shared" si="19"/>
        <v>0</v>
      </c>
      <c r="Q186" s="162">
        <f t="shared" si="20"/>
        <v>0</v>
      </c>
      <c r="R186" s="162">
        <f t="shared" si="21"/>
        <v>0</v>
      </c>
      <c r="T186" s="163">
        <f t="shared" si="22"/>
        <v>0</v>
      </c>
      <c r="U186" s="163">
        <v>0</v>
      </c>
      <c r="V186" s="163">
        <f t="shared" si="23"/>
        <v>0</v>
      </c>
      <c r="W186" s="163">
        <v>0</v>
      </c>
      <c r="X186" s="164">
        <f t="shared" si="24"/>
        <v>0</v>
      </c>
      <c r="AR186" s="165" t="s">
        <v>169</v>
      </c>
      <c r="AT186" s="165" t="s">
        <v>165</v>
      </c>
      <c r="AU186" s="165" t="s">
        <v>85</v>
      </c>
      <c r="AY186" s="16" t="s">
        <v>163</v>
      </c>
      <c r="BE186" s="166">
        <f t="shared" si="25"/>
        <v>0</v>
      </c>
      <c r="BF186" s="166">
        <f t="shared" si="26"/>
        <v>0</v>
      </c>
      <c r="BG186" s="166">
        <f t="shared" si="27"/>
        <v>0</v>
      </c>
      <c r="BH186" s="166">
        <f t="shared" si="28"/>
        <v>0</v>
      </c>
      <c r="BI186" s="166">
        <f t="shared" si="29"/>
        <v>0</v>
      </c>
      <c r="BJ186" s="16" t="s">
        <v>137</v>
      </c>
      <c r="BK186" s="167">
        <f t="shared" si="30"/>
        <v>0</v>
      </c>
      <c r="BL186" s="16" t="s">
        <v>169</v>
      </c>
      <c r="BM186" s="165" t="s">
        <v>449</v>
      </c>
    </row>
    <row r="187" spans="2:65" s="1" customFormat="1" ht="37.799999999999997" customHeight="1">
      <c r="B187" s="31"/>
      <c r="C187" s="189" t="s">
        <v>299</v>
      </c>
      <c r="D187" s="189" t="s">
        <v>466</v>
      </c>
      <c r="E187" s="190" t="s">
        <v>1271</v>
      </c>
      <c r="F187" s="191" t="s">
        <v>1272</v>
      </c>
      <c r="G187" s="192" t="s">
        <v>520</v>
      </c>
      <c r="H187" s="193">
        <v>15</v>
      </c>
      <c r="I187" s="194"/>
      <c r="J187" s="195"/>
      <c r="K187" s="193">
        <f t="shared" si="18"/>
        <v>0</v>
      </c>
      <c r="L187" s="195"/>
      <c r="M187" s="196"/>
      <c r="N187" s="197" t="s">
        <v>1</v>
      </c>
      <c r="O187" s="121" t="s">
        <v>41</v>
      </c>
      <c r="P187" s="162">
        <f t="shared" si="19"/>
        <v>0</v>
      </c>
      <c r="Q187" s="162">
        <f t="shared" si="20"/>
        <v>0</v>
      </c>
      <c r="R187" s="162">
        <f t="shared" si="21"/>
        <v>0</v>
      </c>
      <c r="T187" s="163">
        <f t="shared" si="22"/>
        <v>0</v>
      </c>
      <c r="U187" s="163">
        <v>0</v>
      </c>
      <c r="V187" s="163">
        <f t="shared" si="23"/>
        <v>0</v>
      </c>
      <c r="W187" s="163">
        <v>0</v>
      </c>
      <c r="X187" s="164">
        <f t="shared" si="24"/>
        <v>0</v>
      </c>
      <c r="AR187" s="165" t="s">
        <v>182</v>
      </c>
      <c r="AT187" s="165" t="s">
        <v>466</v>
      </c>
      <c r="AU187" s="165" t="s">
        <v>85</v>
      </c>
      <c r="AY187" s="16" t="s">
        <v>163</v>
      </c>
      <c r="BE187" s="166">
        <f t="shared" si="25"/>
        <v>0</v>
      </c>
      <c r="BF187" s="166">
        <f t="shared" si="26"/>
        <v>0</v>
      </c>
      <c r="BG187" s="166">
        <f t="shared" si="27"/>
        <v>0</v>
      </c>
      <c r="BH187" s="166">
        <f t="shared" si="28"/>
        <v>0</v>
      </c>
      <c r="BI187" s="166">
        <f t="shared" si="29"/>
        <v>0</v>
      </c>
      <c r="BJ187" s="16" t="s">
        <v>137</v>
      </c>
      <c r="BK187" s="167">
        <f t="shared" si="30"/>
        <v>0</v>
      </c>
      <c r="BL187" s="16" t="s">
        <v>169</v>
      </c>
      <c r="BM187" s="165" t="s">
        <v>453</v>
      </c>
    </row>
    <row r="188" spans="2:65" s="1" customFormat="1" ht="24.15" customHeight="1">
      <c r="B188" s="31"/>
      <c r="C188" s="154" t="s">
        <v>456</v>
      </c>
      <c r="D188" s="154" t="s">
        <v>165</v>
      </c>
      <c r="E188" s="155" t="s">
        <v>1273</v>
      </c>
      <c r="F188" s="156" t="s">
        <v>1274</v>
      </c>
      <c r="G188" s="157" t="s">
        <v>520</v>
      </c>
      <c r="H188" s="158">
        <v>110</v>
      </c>
      <c r="I188" s="159"/>
      <c r="J188" s="159"/>
      <c r="K188" s="158">
        <f t="shared" si="18"/>
        <v>0</v>
      </c>
      <c r="L188" s="160"/>
      <c r="M188" s="31"/>
      <c r="N188" s="161" t="s">
        <v>1</v>
      </c>
      <c r="O188" s="121" t="s">
        <v>41</v>
      </c>
      <c r="P188" s="162">
        <f t="shared" si="19"/>
        <v>0</v>
      </c>
      <c r="Q188" s="162">
        <f t="shared" si="20"/>
        <v>0</v>
      </c>
      <c r="R188" s="162">
        <f t="shared" si="21"/>
        <v>0</v>
      </c>
      <c r="T188" s="163">
        <f t="shared" si="22"/>
        <v>0</v>
      </c>
      <c r="U188" s="163">
        <v>0</v>
      </c>
      <c r="V188" s="163">
        <f t="shared" si="23"/>
        <v>0</v>
      </c>
      <c r="W188" s="163">
        <v>0</v>
      </c>
      <c r="X188" s="164">
        <f t="shared" si="24"/>
        <v>0</v>
      </c>
      <c r="AR188" s="165" t="s">
        <v>169</v>
      </c>
      <c r="AT188" s="165" t="s">
        <v>165</v>
      </c>
      <c r="AU188" s="165" t="s">
        <v>85</v>
      </c>
      <c r="AY188" s="16" t="s">
        <v>163</v>
      </c>
      <c r="BE188" s="166">
        <f t="shared" si="25"/>
        <v>0</v>
      </c>
      <c r="BF188" s="166">
        <f t="shared" si="26"/>
        <v>0</v>
      </c>
      <c r="BG188" s="166">
        <f t="shared" si="27"/>
        <v>0</v>
      </c>
      <c r="BH188" s="166">
        <f t="shared" si="28"/>
        <v>0</v>
      </c>
      <c r="BI188" s="166">
        <f t="shared" si="29"/>
        <v>0</v>
      </c>
      <c r="BJ188" s="16" t="s">
        <v>137</v>
      </c>
      <c r="BK188" s="167">
        <f t="shared" si="30"/>
        <v>0</v>
      </c>
      <c r="BL188" s="16" t="s">
        <v>169</v>
      </c>
      <c r="BM188" s="165" t="s">
        <v>459</v>
      </c>
    </row>
    <row r="189" spans="2:65" s="1" customFormat="1" ht="37.799999999999997" customHeight="1">
      <c r="B189" s="31"/>
      <c r="C189" s="189" t="s">
        <v>304</v>
      </c>
      <c r="D189" s="189" t="s">
        <v>466</v>
      </c>
      <c r="E189" s="190" t="s">
        <v>1275</v>
      </c>
      <c r="F189" s="191" t="s">
        <v>1276</v>
      </c>
      <c r="G189" s="192" t="s">
        <v>520</v>
      </c>
      <c r="H189" s="193">
        <v>110</v>
      </c>
      <c r="I189" s="194"/>
      <c r="J189" s="195"/>
      <c r="K189" s="193">
        <f t="shared" si="18"/>
        <v>0</v>
      </c>
      <c r="L189" s="195"/>
      <c r="M189" s="196"/>
      <c r="N189" s="197" t="s">
        <v>1</v>
      </c>
      <c r="O189" s="121" t="s">
        <v>41</v>
      </c>
      <c r="P189" s="162">
        <f t="shared" si="19"/>
        <v>0</v>
      </c>
      <c r="Q189" s="162">
        <f t="shared" si="20"/>
        <v>0</v>
      </c>
      <c r="R189" s="162">
        <f t="shared" si="21"/>
        <v>0</v>
      </c>
      <c r="T189" s="163">
        <f t="shared" si="22"/>
        <v>0</v>
      </c>
      <c r="U189" s="163">
        <v>0</v>
      </c>
      <c r="V189" s="163">
        <f t="shared" si="23"/>
        <v>0</v>
      </c>
      <c r="W189" s="163">
        <v>0</v>
      </c>
      <c r="X189" s="164">
        <f t="shared" si="24"/>
        <v>0</v>
      </c>
      <c r="AR189" s="165" t="s">
        <v>182</v>
      </c>
      <c r="AT189" s="165" t="s">
        <v>466</v>
      </c>
      <c r="AU189" s="165" t="s">
        <v>85</v>
      </c>
      <c r="AY189" s="16" t="s">
        <v>163</v>
      </c>
      <c r="BE189" s="166">
        <f t="shared" si="25"/>
        <v>0</v>
      </c>
      <c r="BF189" s="166">
        <f t="shared" si="26"/>
        <v>0</v>
      </c>
      <c r="BG189" s="166">
        <f t="shared" si="27"/>
        <v>0</v>
      </c>
      <c r="BH189" s="166">
        <f t="shared" si="28"/>
        <v>0</v>
      </c>
      <c r="BI189" s="166">
        <f t="shared" si="29"/>
        <v>0</v>
      </c>
      <c r="BJ189" s="16" t="s">
        <v>137</v>
      </c>
      <c r="BK189" s="167">
        <f t="shared" si="30"/>
        <v>0</v>
      </c>
      <c r="BL189" s="16" t="s">
        <v>169</v>
      </c>
      <c r="BM189" s="165" t="s">
        <v>464</v>
      </c>
    </row>
    <row r="190" spans="2:65" s="1" customFormat="1" ht="24.15" customHeight="1">
      <c r="B190" s="31"/>
      <c r="C190" s="154" t="s">
        <v>465</v>
      </c>
      <c r="D190" s="154" t="s">
        <v>165</v>
      </c>
      <c r="E190" s="155" t="s">
        <v>1277</v>
      </c>
      <c r="F190" s="156" t="s">
        <v>1278</v>
      </c>
      <c r="G190" s="157" t="s">
        <v>520</v>
      </c>
      <c r="H190" s="158">
        <v>200</v>
      </c>
      <c r="I190" s="159"/>
      <c r="J190" s="159"/>
      <c r="K190" s="158">
        <f t="shared" si="18"/>
        <v>0</v>
      </c>
      <c r="L190" s="160"/>
      <c r="M190" s="31"/>
      <c r="N190" s="161" t="s">
        <v>1</v>
      </c>
      <c r="O190" s="121" t="s">
        <v>41</v>
      </c>
      <c r="P190" s="162">
        <f t="shared" si="19"/>
        <v>0</v>
      </c>
      <c r="Q190" s="162">
        <f t="shared" si="20"/>
        <v>0</v>
      </c>
      <c r="R190" s="162">
        <f t="shared" si="21"/>
        <v>0</v>
      </c>
      <c r="T190" s="163">
        <f t="shared" si="22"/>
        <v>0</v>
      </c>
      <c r="U190" s="163">
        <v>0</v>
      </c>
      <c r="V190" s="163">
        <f t="shared" si="23"/>
        <v>0</v>
      </c>
      <c r="W190" s="163">
        <v>0</v>
      </c>
      <c r="X190" s="164">
        <f t="shared" si="24"/>
        <v>0</v>
      </c>
      <c r="AR190" s="165" t="s">
        <v>169</v>
      </c>
      <c r="AT190" s="165" t="s">
        <v>165</v>
      </c>
      <c r="AU190" s="165" t="s">
        <v>85</v>
      </c>
      <c r="AY190" s="16" t="s">
        <v>163</v>
      </c>
      <c r="BE190" s="166">
        <f t="shared" si="25"/>
        <v>0</v>
      </c>
      <c r="BF190" s="166">
        <f t="shared" si="26"/>
        <v>0</v>
      </c>
      <c r="BG190" s="166">
        <f t="shared" si="27"/>
        <v>0</v>
      </c>
      <c r="BH190" s="166">
        <f t="shared" si="28"/>
        <v>0</v>
      </c>
      <c r="BI190" s="166">
        <f t="shared" si="29"/>
        <v>0</v>
      </c>
      <c r="BJ190" s="16" t="s">
        <v>137</v>
      </c>
      <c r="BK190" s="167">
        <f t="shared" si="30"/>
        <v>0</v>
      </c>
      <c r="BL190" s="16" t="s">
        <v>169</v>
      </c>
      <c r="BM190" s="165" t="s">
        <v>469</v>
      </c>
    </row>
    <row r="191" spans="2:65" s="1" customFormat="1" ht="16.5" customHeight="1">
      <c r="B191" s="31"/>
      <c r="C191" s="189" t="s">
        <v>309</v>
      </c>
      <c r="D191" s="189" t="s">
        <v>466</v>
      </c>
      <c r="E191" s="190" t="s">
        <v>1279</v>
      </c>
      <c r="F191" s="191" t="s">
        <v>1280</v>
      </c>
      <c r="G191" s="192" t="s">
        <v>520</v>
      </c>
      <c r="H191" s="193">
        <v>200</v>
      </c>
      <c r="I191" s="194"/>
      <c r="J191" s="195"/>
      <c r="K191" s="193">
        <f t="shared" si="18"/>
        <v>0</v>
      </c>
      <c r="L191" s="195"/>
      <c r="M191" s="196"/>
      <c r="N191" s="197" t="s">
        <v>1</v>
      </c>
      <c r="O191" s="121" t="s">
        <v>41</v>
      </c>
      <c r="P191" s="162">
        <f t="shared" si="19"/>
        <v>0</v>
      </c>
      <c r="Q191" s="162">
        <f t="shared" si="20"/>
        <v>0</v>
      </c>
      <c r="R191" s="162">
        <f t="shared" si="21"/>
        <v>0</v>
      </c>
      <c r="T191" s="163">
        <f t="shared" si="22"/>
        <v>0</v>
      </c>
      <c r="U191" s="163">
        <v>0</v>
      </c>
      <c r="V191" s="163">
        <f t="shared" si="23"/>
        <v>0</v>
      </c>
      <c r="W191" s="163">
        <v>0</v>
      </c>
      <c r="X191" s="164">
        <f t="shared" si="24"/>
        <v>0</v>
      </c>
      <c r="AR191" s="165" t="s">
        <v>182</v>
      </c>
      <c r="AT191" s="165" t="s">
        <v>466</v>
      </c>
      <c r="AU191" s="165" t="s">
        <v>85</v>
      </c>
      <c r="AY191" s="16" t="s">
        <v>163</v>
      </c>
      <c r="BE191" s="166">
        <f t="shared" si="25"/>
        <v>0</v>
      </c>
      <c r="BF191" s="166">
        <f t="shared" si="26"/>
        <v>0</v>
      </c>
      <c r="BG191" s="166">
        <f t="shared" si="27"/>
        <v>0</v>
      </c>
      <c r="BH191" s="166">
        <f t="shared" si="28"/>
        <v>0</v>
      </c>
      <c r="BI191" s="166">
        <f t="shared" si="29"/>
        <v>0</v>
      </c>
      <c r="BJ191" s="16" t="s">
        <v>137</v>
      </c>
      <c r="BK191" s="167">
        <f t="shared" si="30"/>
        <v>0</v>
      </c>
      <c r="BL191" s="16" t="s">
        <v>169</v>
      </c>
      <c r="BM191" s="165" t="s">
        <v>475</v>
      </c>
    </row>
    <row r="192" spans="2:65" s="1" customFormat="1" ht="24.15" customHeight="1">
      <c r="B192" s="31"/>
      <c r="C192" s="154" t="s">
        <v>478</v>
      </c>
      <c r="D192" s="154" t="s">
        <v>165</v>
      </c>
      <c r="E192" s="155" t="s">
        <v>1281</v>
      </c>
      <c r="F192" s="156" t="s">
        <v>1282</v>
      </c>
      <c r="G192" s="157" t="s">
        <v>520</v>
      </c>
      <c r="H192" s="158">
        <v>40</v>
      </c>
      <c r="I192" s="159"/>
      <c r="J192" s="159"/>
      <c r="K192" s="158">
        <f t="shared" si="18"/>
        <v>0</v>
      </c>
      <c r="L192" s="160"/>
      <c r="M192" s="31"/>
      <c r="N192" s="161" t="s">
        <v>1</v>
      </c>
      <c r="O192" s="121" t="s">
        <v>41</v>
      </c>
      <c r="P192" s="162">
        <f t="shared" si="19"/>
        <v>0</v>
      </c>
      <c r="Q192" s="162">
        <f t="shared" si="20"/>
        <v>0</v>
      </c>
      <c r="R192" s="162">
        <f t="shared" si="21"/>
        <v>0</v>
      </c>
      <c r="T192" s="163">
        <f t="shared" si="22"/>
        <v>0</v>
      </c>
      <c r="U192" s="163">
        <v>0</v>
      </c>
      <c r="V192" s="163">
        <f t="shared" si="23"/>
        <v>0</v>
      </c>
      <c r="W192" s="163">
        <v>0</v>
      </c>
      <c r="X192" s="164">
        <f t="shared" si="24"/>
        <v>0</v>
      </c>
      <c r="AR192" s="165" t="s">
        <v>169</v>
      </c>
      <c r="AT192" s="165" t="s">
        <v>165</v>
      </c>
      <c r="AU192" s="165" t="s">
        <v>85</v>
      </c>
      <c r="AY192" s="16" t="s">
        <v>163</v>
      </c>
      <c r="BE192" s="166">
        <f t="shared" si="25"/>
        <v>0</v>
      </c>
      <c r="BF192" s="166">
        <f t="shared" si="26"/>
        <v>0</v>
      </c>
      <c r="BG192" s="166">
        <f t="shared" si="27"/>
        <v>0</v>
      </c>
      <c r="BH192" s="166">
        <f t="shared" si="28"/>
        <v>0</v>
      </c>
      <c r="BI192" s="166">
        <f t="shared" si="29"/>
        <v>0</v>
      </c>
      <c r="BJ192" s="16" t="s">
        <v>137</v>
      </c>
      <c r="BK192" s="167">
        <f t="shared" si="30"/>
        <v>0</v>
      </c>
      <c r="BL192" s="16" t="s">
        <v>169</v>
      </c>
      <c r="BM192" s="165" t="s">
        <v>481</v>
      </c>
    </row>
    <row r="193" spans="2:65" s="1" customFormat="1" ht="24.15" customHeight="1">
      <c r="B193" s="31"/>
      <c r="C193" s="189" t="s">
        <v>323</v>
      </c>
      <c r="D193" s="189" t="s">
        <v>466</v>
      </c>
      <c r="E193" s="190" t="s">
        <v>1283</v>
      </c>
      <c r="F193" s="191" t="s">
        <v>1284</v>
      </c>
      <c r="G193" s="192" t="s">
        <v>520</v>
      </c>
      <c r="H193" s="193">
        <v>40</v>
      </c>
      <c r="I193" s="194"/>
      <c r="J193" s="195"/>
      <c r="K193" s="193">
        <f t="shared" si="18"/>
        <v>0</v>
      </c>
      <c r="L193" s="195"/>
      <c r="M193" s="196"/>
      <c r="N193" s="197" t="s">
        <v>1</v>
      </c>
      <c r="O193" s="121" t="s">
        <v>41</v>
      </c>
      <c r="P193" s="162">
        <f t="shared" si="19"/>
        <v>0</v>
      </c>
      <c r="Q193" s="162">
        <f t="shared" si="20"/>
        <v>0</v>
      </c>
      <c r="R193" s="162">
        <f t="shared" si="21"/>
        <v>0</v>
      </c>
      <c r="T193" s="163">
        <f t="shared" si="22"/>
        <v>0</v>
      </c>
      <c r="U193" s="163">
        <v>0</v>
      </c>
      <c r="V193" s="163">
        <f t="shared" si="23"/>
        <v>0</v>
      </c>
      <c r="W193" s="163">
        <v>0</v>
      </c>
      <c r="X193" s="164">
        <f t="shared" si="24"/>
        <v>0</v>
      </c>
      <c r="AR193" s="165" t="s">
        <v>182</v>
      </c>
      <c r="AT193" s="165" t="s">
        <v>466</v>
      </c>
      <c r="AU193" s="165" t="s">
        <v>85</v>
      </c>
      <c r="AY193" s="16" t="s">
        <v>163</v>
      </c>
      <c r="BE193" s="166">
        <f t="shared" si="25"/>
        <v>0</v>
      </c>
      <c r="BF193" s="166">
        <f t="shared" si="26"/>
        <v>0</v>
      </c>
      <c r="BG193" s="166">
        <f t="shared" si="27"/>
        <v>0</v>
      </c>
      <c r="BH193" s="166">
        <f t="shared" si="28"/>
        <v>0</v>
      </c>
      <c r="BI193" s="166">
        <f t="shared" si="29"/>
        <v>0</v>
      </c>
      <c r="BJ193" s="16" t="s">
        <v>137</v>
      </c>
      <c r="BK193" s="167">
        <f t="shared" si="30"/>
        <v>0</v>
      </c>
      <c r="BL193" s="16" t="s">
        <v>169</v>
      </c>
      <c r="BM193" s="165" t="s">
        <v>485</v>
      </c>
    </row>
    <row r="194" spans="2:65" s="1" customFormat="1" ht="37.799999999999997" customHeight="1">
      <c r="B194" s="31"/>
      <c r="C194" s="154" t="s">
        <v>486</v>
      </c>
      <c r="D194" s="154" t="s">
        <v>165</v>
      </c>
      <c r="E194" s="155" t="s">
        <v>1204</v>
      </c>
      <c r="F194" s="156" t="s">
        <v>1205</v>
      </c>
      <c r="G194" s="157" t="s">
        <v>520</v>
      </c>
      <c r="H194" s="158">
        <v>1910</v>
      </c>
      <c r="I194" s="159"/>
      <c r="J194" s="159"/>
      <c r="K194" s="158">
        <f t="shared" si="18"/>
        <v>0</v>
      </c>
      <c r="L194" s="160"/>
      <c r="M194" s="31"/>
      <c r="N194" s="161" t="s">
        <v>1</v>
      </c>
      <c r="O194" s="121" t="s">
        <v>41</v>
      </c>
      <c r="P194" s="162">
        <f t="shared" si="19"/>
        <v>0</v>
      </c>
      <c r="Q194" s="162">
        <f t="shared" si="20"/>
        <v>0</v>
      </c>
      <c r="R194" s="162">
        <f t="shared" si="21"/>
        <v>0</v>
      </c>
      <c r="T194" s="163">
        <f t="shared" si="22"/>
        <v>0</v>
      </c>
      <c r="U194" s="163">
        <v>0</v>
      </c>
      <c r="V194" s="163">
        <f t="shared" si="23"/>
        <v>0</v>
      </c>
      <c r="W194" s="163">
        <v>0</v>
      </c>
      <c r="X194" s="164">
        <f t="shared" si="24"/>
        <v>0</v>
      </c>
      <c r="AR194" s="165" t="s">
        <v>169</v>
      </c>
      <c r="AT194" s="165" t="s">
        <v>165</v>
      </c>
      <c r="AU194" s="165" t="s">
        <v>85</v>
      </c>
      <c r="AY194" s="16" t="s">
        <v>163</v>
      </c>
      <c r="BE194" s="166">
        <f t="shared" si="25"/>
        <v>0</v>
      </c>
      <c r="BF194" s="166">
        <f t="shared" si="26"/>
        <v>0</v>
      </c>
      <c r="BG194" s="166">
        <f t="shared" si="27"/>
        <v>0</v>
      </c>
      <c r="BH194" s="166">
        <f t="shared" si="28"/>
        <v>0</v>
      </c>
      <c r="BI194" s="166">
        <f t="shared" si="29"/>
        <v>0</v>
      </c>
      <c r="BJ194" s="16" t="s">
        <v>137</v>
      </c>
      <c r="BK194" s="167">
        <f t="shared" si="30"/>
        <v>0</v>
      </c>
      <c r="BL194" s="16" t="s">
        <v>169</v>
      </c>
      <c r="BM194" s="165" t="s">
        <v>489</v>
      </c>
    </row>
    <row r="195" spans="2:65" s="1" customFormat="1" ht="37.799999999999997" customHeight="1">
      <c r="B195" s="31"/>
      <c r="C195" s="154" t="s">
        <v>327</v>
      </c>
      <c r="D195" s="154" t="s">
        <v>165</v>
      </c>
      <c r="E195" s="155" t="s">
        <v>1285</v>
      </c>
      <c r="F195" s="156" t="s">
        <v>1286</v>
      </c>
      <c r="G195" s="157" t="s">
        <v>520</v>
      </c>
      <c r="H195" s="158">
        <v>200</v>
      </c>
      <c r="I195" s="159"/>
      <c r="J195" s="159"/>
      <c r="K195" s="158">
        <f t="shared" si="18"/>
        <v>0</v>
      </c>
      <c r="L195" s="160"/>
      <c r="M195" s="31"/>
      <c r="N195" s="161" t="s">
        <v>1</v>
      </c>
      <c r="O195" s="121" t="s">
        <v>41</v>
      </c>
      <c r="P195" s="162">
        <f t="shared" si="19"/>
        <v>0</v>
      </c>
      <c r="Q195" s="162">
        <f t="shared" si="20"/>
        <v>0</v>
      </c>
      <c r="R195" s="162">
        <f t="shared" si="21"/>
        <v>0</v>
      </c>
      <c r="T195" s="163">
        <f t="shared" si="22"/>
        <v>0</v>
      </c>
      <c r="U195" s="163">
        <v>0</v>
      </c>
      <c r="V195" s="163">
        <f t="shared" si="23"/>
        <v>0</v>
      </c>
      <c r="W195" s="163">
        <v>0</v>
      </c>
      <c r="X195" s="164">
        <f t="shared" si="24"/>
        <v>0</v>
      </c>
      <c r="AR195" s="165" t="s">
        <v>169</v>
      </c>
      <c r="AT195" s="165" t="s">
        <v>165</v>
      </c>
      <c r="AU195" s="165" t="s">
        <v>85</v>
      </c>
      <c r="AY195" s="16" t="s">
        <v>163</v>
      </c>
      <c r="BE195" s="166">
        <f t="shared" si="25"/>
        <v>0</v>
      </c>
      <c r="BF195" s="166">
        <f t="shared" si="26"/>
        <v>0</v>
      </c>
      <c r="BG195" s="166">
        <f t="shared" si="27"/>
        <v>0</v>
      </c>
      <c r="BH195" s="166">
        <f t="shared" si="28"/>
        <v>0</v>
      </c>
      <c r="BI195" s="166">
        <f t="shared" si="29"/>
        <v>0</v>
      </c>
      <c r="BJ195" s="16" t="s">
        <v>137</v>
      </c>
      <c r="BK195" s="167">
        <f t="shared" si="30"/>
        <v>0</v>
      </c>
      <c r="BL195" s="16" t="s">
        <v>169</v>
      </c>
      <c r="BM195" s="165" t="s">
        <v>492</v>
      </c>
    </row>
    <row r="196" spans="2:65" s="1" customFormat="1" ht="24.15" customHeight="1">
      <c r="B196" s="31"/>
      <c r="C196" s="189" t="s">
        <v>503</v>
      </c>
      <c r="D196" s="189" t="s">
        <v>466</v>
      </c>
      <c r="E196" s="190" t="s">
        <v>1287</v>
      </c>
      <c r="F196" s="191" t="s">
        <v>1288</v>
      </c>
      <c r="G196" s="192" t="s">
        <v>234</v>
      </c>
      <c r="H196" s="193">
        <v>15</v>
      </c>
      <c r="I196" s="194"/>
      <c r="J196" s="195"/>
      <c r="K196" s="193">
        <f t="shared" si="18"/>
        <v>0</v>
      </c>
      <c r="L196" s="195"/>
      <c r="M196" s="196"/>
      <c r="N196" s="197" t="s">
        <v>1</v>
      </c>
      <c r="O196" s="121" t="s">
        <v>41</v>
      </c>
      <c r="P196" s="162">
        <f t="shared" si="19"/>
        <v>0</v>
      </c>
      <c r="Q196" s="162">
        <f t="shared" si="20"/>
        <v>0</v>
      </c>
      <c r="R196" s="162">
        <f t="shared" si="21"/>
        <v>0</v>
      </c>
      <c r="T196" s="163">
        <f t="shared" si="22"/>
        <v>0</v>
      </c>
      <c r="U196" s="163">
        <v>0</v>
      </c>
      <c r="V196" s="163">
        <f t="shared" si="23"/>
        <v>0</v>
      </c>
      <c r="W196" s="163">
        <v>0</v>
      </c>
      <c r="X196" s="164">
        <f t="shared" si="24"/>
        <v>0</v>
      </c>
      <c r="AR196" s="165" t="s">
        <v>182</v>
      </c>
      <c r="AT196" s="165" t="s">
        <v>466</v>
      </c>
      <c r="AU196" s="165" t="s">
        <v>85</v>
      </c>
      <c r="AY196" s="16" t="s">
        <v>163</v>
      </c>
      <c r="BE196" s="166">
        <f t="shared" si="25"/>
        <v>0</v>
      </c>
      <c r="BF196" s="166">
        <f t="shared" si="26"/>
        <v>0</v>
      </c>
      <c r="BG196" s="166">
        <f t="shared" si="27"/>
        <v>0</v>
      </c>
      <c r="BH196" s="166">
        <f t="shared" si="28"/>
        <v>0</v>
      </c>
      <c r="BI196" s="166">
        <f t="shared" si="29"/>
        <v>0</v>
      </c>
      <c r="BJ196" s="16" t="s">
        <v>137</v>
      </c>
      <c r="BK196" s="167">
        <f t="shared" si="30"/>
        <v>0</v>
      </c>
      <c r="BL196" s="16" t="s">
        <v>169</v>
      </c>
      <c r="BM196" s="165" t="s">
        <v>506</v>
      </c>
    </row>
    <row r="197" spans="2:65" s="1" customFormat="1" ht="24.15" customHeight="1">
      <c r="B197" s="31"/>
      <c r="C197" s="154" t="s">
        <v>332</v>
      </c>
      <c r="D197" s="154" t="s">
        <v>165</v>
      </c>
      <c r="E197" s="155" t="s">
        <v>1289</v>
      </c>
      <c r="F197" s="156" t="s">
        <v>1290</v>
      </c>
      <c r="G197" s="157" t="s">
        <v>234</v>
      </c>
      <c r="H197" s="158">
        <v>1</v>
      </c>
      <c r="I197" s="159"/>
      <c r="J197" s="159"/>
      <c r="K197" s="158">
        <f t="shared" si="18"/>
        <v>0</v>
      </c>
      <c r="L197" s="160"/>
      <c r="M197" s="31"/>
      <c r="N197" s="161" t="s">
        <v>1</v>
      </c>
      <c r="O197" s="121" t="s">
        <v>41</v>
      </c>
      <c r="P197" s="162">
        <f t="shared" si="19"/>
        <v>0</v>
      </c>
      <c r="Q197" s="162">
        <f t="shared" si="20"/>
        <v>0</v>
      </c>
      <c r="R197" s="162">
        <f t="shared" si="21"/>
        <v>0</v>
      </c>
      <c r="T197" s="163">
        <f t="shared" si="22"/>
        <v>0</v>
      </c>
      <c r="U197" s="163">
        <v>0</v>
      </c>
      <c r="V197" s="163">
        <f t="shared" si="23"/>
        <v>0</v>
      </c>
      <c r="W197" s="163">
        <v>0</v>
      </c>
      <c r="X197" s="164">
        <f t="shared" si="24"/>
        <v>0</v>
      </c>
      <c r="AR197" s="165" t="s">
        <v>169</v>
      </c>
      <c r="AT197" s="165" t="s">
        <v>165</v>
      </c>
      <c r="AU197" s="165" t="s">
        <v>85</v>
      </c>
      <c r="AY197" s="16" t="s">
        <v>163</v>
      </c>
      <c r="BE197" s="166">
        <f t="shared" si="25"/>
        <v>0</v>
      </c>
      <c r="BF197" s="166">
        <f t="shared" si="26"/>
        <v>0</v>
      </c>
      <c r="BG197" s="166">
        <f t="shared" si="27"/>
        <v>0</v>
      </c>
      <c r="BH197" s="166">
        <f t="shared" si="28"/>
        <v>0</v>
      </c>
      <c r="BI197" s="166">
        <f t="shared" si="29"/>
        <v>0</v>
      </c>
      <c r="BJ197" s="16" t="s">
        <v>137</v>
      </c>
      <c r="BK197" s="167">
        <f t="shared" si="30"/>
        <v>0</v>
      </c>
      <c r="BL197" s="16" t="s">
        <v>169</v>
      </c>
      <c r="BM197" s="165" t="s">
        <v>509</v>
      </c>
    </row>
    <row r="198" spans="2:65" s="1" customFormat="1" ht="24.15" customHeight="1">
      <c r="B198" s="31"/>
      <c r="C198" s="189" t="s">
        <v>510</v>
      </c>
      <c r="D198" s="189" t="s">
        <v>466</v>
      </c>
      <c r="E198" s="190" t="s">
        <v>1291</v>
      </c>
      <c r="F198" s="191" t="s">
        <v>1292</v>
      </c>
      <c r="G198" s="192" t="s">
        <v>234</v>
      </c>
      <c r="H198" s="193">
        <v>1</v>
      </c>
      <c r="I198" s="194"/>
      <c r="J198" s="195"/>
      <c r="K198" s="193">
        <f t="shared" si="18"/>
        <v>0</v>
      </c>
      <c r="L198" s="195"/>
      <c r="M198" s="196"/>
      <c r="N198" s="197" t="s">
        <v>1</v>
      </c>
      <c r="O198" s="121" t="s">
        <v>41</v>
      </c>
      <c r="P198" s="162">
        <f t="shared" si="19"/>
        <v>0</v>
      </c>
      <c r="Q198" s="162">
        <f t="shared" si="20"/>
        <v>0</v>
      </c>
      <c r="R198" s="162">
        <f t="shared" si="21"/>
        <v>0</v>
      </c>
      <c r="T198" s="163">
        <f t="shared" si="22"/>
        <v>0</v>
      </c>
      <c r="U198" s="163">
        <v>0</v>
      </c>
      <c r="V198" s="163">
        <f t="shared" si="23"/>
        <v>0</v>
      </c>
      <c r="W198" s="163">
        <v>0</v>
      </c>
      <c r="X198" s="164">
        <f t="shared" si="24"/>
        <v>0</v>
      </c>
      <c r="AR198" s="165" t="s">
        <v>182</v>
      </c>
      <c r="AT198" s="165" t="s">
        <v>466</v>
      </c>
      <c r="AU198" s="165" t="s">
        <v>85</v>
      </c>
      <c r="AY198" s="16" t="s">
        <v>163</v>
      </c>
      <c r="BE198" s="166">
        <f t="shared" si="25"/>
        <v>0</v>
      </c>
      <c r="BF198" s="166">
        <f t="shared" si="26"/>
        <v>0</v>
      </c>
      <c r="BG198" s="166">
        <f t="shared" si="27"/>
        <v>0</v>
      </c>
      <c r="BH198" s="166">
        <f t="shared" si="28"/>
        <v>0</v>
      </c>
      <c r="BI198" s="166">
        <f t="shared" si="29"/>
        <v>0</v>
      </c>
      <c r="BJ198" s="16" t="s">
        <v>137</v>
      </c>
      <c r="BK198" s="167">
        <f t="shared" si="30"/>
        <v>0</v>
      </c>
      <c r="BL198" s="16" t="s">
        <v>169</v>
      </c>
      <c r="BM198" s="165" t="s">
        <v>513</v>
      </c>
    </row>
    <row r="199" spans="2:65" s="1" customFormat="1" ht="24.15" customHeight="1">
      <c r="B199" s="31"/>
      <c r="C199" s="189" t="s">
        <v>335</v>
      </c>
      <c r="D199" s="189" t="s">
        <v>466</v>
      </c>
      <c r="E199" s="190" t="s">
        <v>1293</v>
      </c>
      <c r="F199" s="191" t="s">
        <v>1294</v>
      </c>
      <c r="G199" s="192" t="s">
        <v>234</v>
      </c>
      <c r="H199" s="193">
        <v>1</v>
      </c>
      <c r="I199" s="194"/>
      <c r="J199" s="195"/>
      <c r="K199" s="193">
        <f t="shared" si="18"/>
        <v>0</v>
      </c>
      <c r="L199" s="195"/>
      <c r="M199" s="196"/>
      <c r="N199" s="197" t="s">
        <v>1</v>
      </c>
      <c r="O199" s="121" t="s">
        <v>41</v>
      </c>
      <c r="P199" s="162">
        <f t="shared" si="19"/>
        <v>0</v>
      </c>
      <c r="Q199" s="162">
        <f t="shared" si="20"/>
        <v>0</v>
      </c>
      <c r="R199" s="162">
        <f t="shared" si="21"/>
        <v>0</v>
      </c>
      <c r="T199" s="163">
        <f t="shared" si="22"/>
        <v>0</v>
      </c>
      <c r="U199" s="163">
        <v>0</v>
      </c>
      <c r="V199" s="163">
        <f t="shared" si="23"/>
        <v>0</v>
      </c>
      <c r="W199" s="163">
        <v>0</v>
      </c>
      <c r="X199" s="164">
        <f t="shared" si="24"/>
        <v>0</v>
      </c>
      <c r="AR199" s="165" t="s">
        <v>182</v>
      </c>
      <c r="AT199" s="165" t="s">
        <v>466</v>
      </c>
      <c r="AU199" s="165" t="s">
        <v>85</v>
      </c>
      <c r="AY199" s="16" t="s">
        <v>163</v>
      </c>
      <c r="BE199" s="166">
        <f t="shared" si="25"/>
        <v>0</v>
      </c>
      <c r="BF199" s="166">
        <f t="shared" si="26"/>
        <v>0</v>
      </c>
      <c r="BG199" s="166">
        <f t="shared" si="27"/>
        <v>0</v>
      </c>
      <c r="BH199" s="166">
        <f t="shared" si="28"/>
        <v>0</v>
      </c>
      <c r="BI199" s="166">
        <f t="shared" si="29"/>
        <v>0</v>
      </c>
      <c r="BJ199" s="16" t="s">
        <v>137</v>
      </c>
      <c r="BK199" s="167">
        <f t="shared" si="30"/>
        <v>0</v>
      </c>
      <c r="BL199" s="16" t="s">
        <v>169</v>
      </c>
      <c r="BM199" s="165" t="s">
        <v>516</v>
      </c>
    </row>
    <row r="200" spans="2:65" s="1" customFormat="1" ht="24.15" customHeight="1">
      <c r="B200" s="31"/>
      <c r="C200" s="154" t="s">
        <v>517</v>
      </c>
      <c r="D200" s="154" t="s">
        <v>165</v>
      </c>
      <c r="E200" s="155" t="s">
        <v>1295</v>
      </c>
      <c r="F200" s="156" t="s">
        <v>1296</v>
      </c>
      <c r="G200" s="157" t="s">
        <v>474</v>
      </c>
      <c r="H200" s="158">
        <v>1</v>
      </c>
      <c r="I200" s="159"/>
      <c r="J200" s="159"/>
      <c r="K200" s="158">
        <f t="shared" si="18"/>
        <v>0</v>
      </c>
      <c r="L200" s="160"/>
      <c r="M200" s="31"/>
      <c r="N200" s="161" t="s">
        <v>1</v>
      </c>
      <c r="O200" s="121" t="s">
        <v>41</v>
      </c>
      <c r="P200" s="162">
        <f t="shared" si="19"/>
        <v>0</v>
      </c>
      <c r="Q200" s="162">
        <f t="shared" si="20"/>
        <v>0</v>
      </c>
      <c r="R200" s="162">
        <f t="shared" si="21"/>
        <v>0</v>
      </c>
      <c r="T200" s="163">
        <f t="shared" si="22"/>
        <v>0</v>
      </c>
      <c r="U200" s="163">
        <v>0</v>
      </c>
      <c r="V200" s="163">
        <f t="shared" si="23"/>
        <v>0</v>
      </c>
      <c r="W200" s="163">
        <v>0</v>
      </c>
      <c r="X200" s="164">
        <f t="shared" si="24"/>
        <v>0</v>
      </c>
      <c r="AR200" s="165" t="s">
        <v>169</v>
      </c>
      <c r="AT200" s="165" t="s">
        <v>165</v>
      </c>
      <c r="AU200" s="165" t="s">
        <v>85</v>
      </c>
      <c r="AY200" s="16" t="s">
        <v>163</v>
      </c>
      <c r="BE200" s="166">
        <f t="shared" si="25"/>
        <v>0</v>
      </c>
      <c r="BF200" s="166">
        <f t="shared" si="26"/>
        <v>0</v>
      </c>
      <c r="BG200" s="166">
        <f t="shared" si="27"/>
        <v>0</v>
      </c>
      <c r="BH200" s="166">
        <f t="shared" si="28"/>
        <v>0</v>
      </c>
      <c r="BI200" s="166">
        <f t="shared" si="29"/>
        <v>0</v>
      </c>
      <c r="BJ200" s="16" t="s">
        <v>137</v>
      </c>
      <c r="BK200" s="167">
        <f t="shared" si="30"/>
        <v>0</v>
      </c>
      <c r="BL200" s="16" t="s">
        <v>169</v>
      </c>
      <c r="BM200" s="165" t="s">
        <v>521</v>
      </c>
    </row>
    <row r="201" spans="2:65" s="1" customFormat="1" ht="16.5" customHeight="1">
      <c r="B201" s="31"/>
      <c r="C201" s="154" t="s">
        <v>339</v>
      </c>
      <c r="D201" s="154" t="s">
        <v>165</v>
      </c>
      <c r="E201" s="155" t="s">
        <v>1297</v>
      </c>
      <c r="F201" s="156" t="s">
        <v>1298</v>
      </c>
      <c r="G201" s="157" t="s">
        <v>520</v>
      </c>
      <c r="H201" s="158">
        <v>2350</v>
      </c>
      <c r="I201" s="159"/>
      <c r="J201" s="159"/>
      <c r="K201" s="158">
        <f t="shared" si="18"/>
        <v>0</v>
      </c>
      <c r="L201" s="160"/>
      <c r="M201" s="31"/>
      <c r="N201" s="161" t="s">
        <v>1</v>
      </c>
      <c r="O201" s="121" t="s">
        <v>41</v>
      </c>
      <c r="P201" s="162">
        <f t="shared" si="19"/>
        <v>0</v>
      </c>
      <c r="Q201" s="162">
        <f t="shared" si="20"/>
        <v>0</v>
      </c>
      <c r="R201" s="162">
        <f t="shared" si="21"/>
        <v>0</v>
      </c>
      <c r="T201" s="163">
        <f t="shared" si="22"/>
        <v>0</v>
      </c>
      <c r="U201" s="163">
        <v>0</v>
      </c>
      <c r="V201" s="163">
        <f t="shared" si="23"/>
        <v>0</v>
      </c>
      <c r="W201" s="163">
        <v>0</v>
      </c>
      <c r="X201" s="164">
        <f t="shared" si="24"/>
        <v>0</v>
      </c>
      <c r="AR201" s="165" t="s">
        <v>169</v>
      </c>
      <c r="AT201" s="165" t="s">
        <v>165</v>
      </c>
      <c r="AU201" s="165" t="s">
        <v>85</v>
      </c>
      <c r="AY201" s="16" t="s">
        <v>163</v>
      </c>
      <c r="BE201" s="166">
        <f t="shared" si="25"/>
        <v>0</v>
      </c>
      <c r="BF201" s="166">
        <f t="shared" si="26"/>
        <v>0</v>
      </c>
      <c r="BG201" s="166">
        <f t="shared" si="27"/>
        <v>0</v>
      </c>
      <c r="BH201" s="166">
        <f t="shared" si="28"/>
        <v>0</v>
      </c>
      <c r="BI201" s="166">
        <f t="shared" si="29"/>
        <v>0</v>
      </c>
      <c r="BJ201" s="16" t="s">
        <v>137</v>
      </c>
      <c r="BK201" s="167">
        <f t="shared" si="30"/>
        <v>0</v>
      </c>
      <c r="BL201" s="16" t="s">
        <v>169</v>
      </c>
      <c r="BM201" s="165" t="s">
        <v>525</v>
      </c>
    </row>
    <row r="202" spans="2:65" s="1" customFormat="1" ht="24.15" customHeight="1">
      <c r="B202" s="31"/>
      <c r="C202" s="189" t="s">
        <v>527</v>
      </c>
      <c r="D202" s="189" t="s">
        <v>466</v>
      </c>
      <c r="E202" s="190" t="s">
        <v>1299</v>
      </c>
      <c r="F202" s="191" t="s">
        <v>1300</v>
      </c>
      <c r="G202" s="192" t="s">
        <v>520</v>
      </c>
      <c r="H202" s="193">
        <v>2350</v>
      </c>
      <c r="I202" s="194"/>
      <c r="J202" s="195"/>
      <c r="K202" s="193">
        <f t="shared" si="18"/>
        <v>0</v>
      </c>
      <c r="L202" s="195"/>
      <c r="M202" s="196"/>
      <c r="N202" s="197" t="s">
        <v>1</v>
      </c>
      <c r="O202" s="121" t="s">
        <v>41</v>
      </c>
      <c r="P202" s="162">
        <f t="shared" si="19"/>
        <v>0</v>
      </c>
      <c r="Q202" s="162">
        <f t="shared" si="20"/>
        <v>0</v>
      </c>
      <c r="R202" s="162">
        <f t="shared" si="21"/>
        <v>0</v>
      </c>
      <c r="T202" s="163">
        <f t="shared" si="22"/>
        <v>0</v>
      </c>
      <c r="U202" s="163">
        <v>0</v>
      </c>
      <c r="V202" s="163">
        <f t="shared" si="23"/>
        <v>0</v>
      </c>
      <c r="W202" s="163">
        <v>0</v>
      </c>
      <c r="X202" s="164">
        <f t="shared" si="24"/>
        <v>0</v>
      </c>
      <c r="AR202" s="165" t="s">
        <v>182</v>
      </c>
      <c r="AT202" s="165" t="s">
        <v>466</v>
      </c>
      <c r="AU202" s="165" t="s">
        <v>85</v>
      </c>
      <c r="AY202" s="16" t="s">
        <v>163</v>
      </c>
      <c r="BE202" s="166">
        <f t="shared" si="25"/>
        <v>0</v>
      </c>
      <c r="BF202" s="166">
        <f t="shared" si="26"/>
        <v>0</v>
      </c>
      <c r="BG202" s="166">
        <f t="shared" si="27"/>
        <v>0</v>
      </c>
      <c r="BH202" s="166">
        <f t="shared" si="28"/>
        <v>0</v>
      </c>
      <c r="BI202" s="166">
        <f t="shared" si="29"/>
        <v>0</v>
      </c>
      <c r="BJ202" s="16" t="s">
        <v>137</v>
      </c>
      <c r="BK202" s="167">
        <f t="shared" si="30"/>
        <v>0</v>
      </c>
      <c r="BL202" s="16" t="s">
        <v>169</v>
      </c>
      <c r="BM202" s="165" t="s">
        <v>530</v>
      </c>
    </row>
    <row r="203" spans="2:65" s="1" customFormat="1" ht="16.5" customHeight="1">
      <c r="B203" s="31"/>
      <c r="C203" s="189" t="s">
        <v>343</v>
      </c>
      <c r="D203" s="189" t="s">
        <v>466</v>
      </c>
      <c r="E203" s="190" t="s">
        <v>1301</v>
      </c>
      <c r="F203" s="191" t="s">
        <v>1302</v>
      </c>
      <c r="G203" s="192" t="s">
        <v>234</v>
      </c>
      <c r="H203" s="193">
        <v>19</v>
      </c>
      <c r="I203" s="194"/>
      <c r="J203" s="195"/>
      <c r="K203" s="193">
        <f t="shared" si="18"/>
        <v>0</v>
      </c>
      <c r="L203" s="195"/>
      <c r="M203" s="196"/>
      <c r="N203" s="197" t="s">
        <v>1</v>
      </c>
      <c r="O203" s="121" t="s">
        <v>41</v>
      </c>
      <c r="P203" s="162">
        <f t="shared" si="19"/>
        <v>0</v>
      </c>
      <c r="Q203" s="162">
        <f t="shared" si="20"/>
        <v>0</v>
      </c>
      <c r="R203" s="162">
        <f t="shared" si="21"/>
        <v>0</v>
      </c>
      <c r="T203" s="163">
        <f t="shared" si="22"/>
        <v>0</v>
      </c>
      <c r="U203" s="163">
        <v>0</v>
      </c>
      <c r="V203" s="163">
        <f t="shared" si="23"/>
        <v>0</v>
      </c>
      <c r="W203" s="163">
        <v>0</v>
      </c>
      <c r="X203" s="164">
        <f t="shared" si="24"/>
        <v>0</v>
      </c>
      <c r="AR203" s="165" t="s">
        <v>182</v>
      </c>
      <c r="AT203" s="165" t="s">
        <v>466</v>
      </c>
      <c r="AU203" s="165" t="s">
        <v>85</v>
      </c>
      <c r="AY203" s="16" t="s">
        <v>163</v>
      </c>
      <c r="BE203" s="166">
        <f t="shared" si="25"/>
        <v>0</v>
      </c>
      <c r="BF203" s="166">
        <f t="shared" si="26"/>
        <v>0</v>
      </c>
      <c r="BG203" s="166">
        <f t="shared" si="27"/>
        <v>0</v>
      </c>
      <c r="BH203" s="166">
        <f t="shared" si="28"/>
        <v>0</v>
      </c>
      <c r="BI203" s="166">
        <f t="shared" si="29"/>
        <v>0</v>
      </c>
      <c r="BJ203" s="16" t="s">
        <v>137</v>
      </c>
      <c r="BK203" s="167">
        <f t="shared" si="30"/>
        <v>0</v>
      </c>
      <c r="BL203" s="16" t="s">
        <v>169</v>
      </c>
      <c r="BM203" s="165" t="s">
        <v>537</v>
      </c>
    </row>
    <row r="204" spans="2:65" s="1" customFormat="1" ht="16.5" customHeight="1">
      <c r="B204" s="31"/>
      <c r="C204" s="154" t="s">
        <v>539</v>
      </c>
      <c r="D204" s="154" t="s">
        <v>165</v>
      </c>
      <c r="E204" s="155" t="s">
        <v>1303</v>
      </c>
      <c r="F204" s="156" t="s">
        <v>1302</v>
      </c>
      <c r="G204" s="157" t="s">
        <v>234</v>
      </c>
      <c r="H204" s="158">
        <v>19</v>
      </c>
      <c r="I204" s="159"/>
      <c r="J204" s="159"/>
      <c r="K204" s="158">
        <f t="shared" si="18"/>
        <v>0</v>
      </c>
      <c r="L204" s="160"/>
      <c r="M204" s="31"/>
      <c r="N204" s="161" t="s">
        <v>1</v>
      </c>
      <c r="O204" s="121" t="s">
        <v>41</v>
      </c>
      <c r="P204" s="162">
        <f t="shared" si="19"/>
        <v>0</v>
      </c>
      <c r="Q204" s="162">
        <f t="shared" si="20"/>
        <v>0</v>
      </c>
      <c r="R204" s="162">
        <f t="shared" si="21"/>
        <v>0</v>
      </c>
      <c r="T204" s="163">
        <f t="shared" si="22"/>
        <v>0</v>
      </c>
      <c r="U204" s="163">
        <v>0</v>
      </c>
      <c r="V204" s="163">
        <f t="shared" si="23"/>
        <v>0</v>
      </c>
      <c r="W204" s="163">
        <v>0</v>
      </c>
      <c r="X204" s="164">
        <f t="shared" si="24"/>
        <v>0</v>
      </c>
      <c r="AR204" s="165" t="s">
        <v>169</v>
      </c>
      <c r="AT204" s="165" t="s">
        <v>165</v>
      </c>
      <c r="AU204" s="165" t="s">
        <v>85</v>
      </c>
      <c r="AY204" s="16" t="s">
        <v>163</v>
      </c>
      <c r="BE204" s="166">
        <f t="shared" si="25"/>
        <v>0</v>
      </c>
      <c r="BF204" s="166">
        <f t="shared" si="26"/>
        <v>0</v>
      </c>
      <c r="BG204" s="166">
        <f t="shared" si="27"/>
        <v>0</v>
      </c>
      <c r="BH204" s="166">
        <f t="shared" si="28"/>
        <v>0</v>
      </c>
      <c r="BI204" s="166">
        <f t="shared" si="29"/>
        <v>0</v>
      </c>
      <c r="BJ204" s="16" t="s">
        <v>137</v>
      </c>
      <c r="BK204" s="167">
        <f t="shared" si="30"/>
        <v>0</v>
      </c>
      <c r="BL204" s="16" t="s">
        <v>169</v>
      </c>
      <c r="BM204" s="165" t="s">
        <v>542</v>
      </c>
    </row>
    <row r="205" spans="2:65" s="1" customFormat="1" ht="16.5" customHeight="1">
      <c r="B205" s="31"/>
      <c r="C205" s="189" t="s">
        <v>348</v>
      </c>
      <c r="D205" s="189" t="s">
        <v>466</v>
      </c>
      <c r="E205" s="190" t="s">
        <v>1303</v>
      </c>
      <c r="F205" s="191" t="s">
        <v>1304</v>
      </c>
      <c r="G205" s="192" t="s">
        <v>234</v>
      </c>
      <c r="H205" s="193">
        <v>9</v>
      </c>
      <c r="I205" s="194"/>
      <c r="J205" s="195"/>
      <c r="K205" s="193">
        <f t="shared" si="18"/>
        <v>0</v>
      </c>
      <c r="L205" s="195"/>
      <c r="M205" s="196"/>
      <c r="N205" s="197" t="s">
        <v>1</v>
      </c>
      <c r="O205" s="121" t="s">
        <v>41</v>
      </c>
      <c r="P205" s="162">
        <f t="shared" si="19"/>
        <v>0</v>
      </c>
      <c r="Q205" s="162">
        <f t="shared" si="20"/>
        <v>0</v>
      </c>
      <c r="R205" s="162">
        <f t="shared" si="21"/>
        <v>0</v>
      </c>
      <c r="T205" s="163">
        <f t="shared" si="22"/>
        <v>0</v>
      </c>
      <c r="U205" s="163">
        <v>0</v>
      </c>
      <c r="V205" s="163">
        <f t="shared" si="23"/>
        <v>0</v>
      </c>
      <c r="W205" s="163">
        <v>0</v>
      </c>
      <c r="X205" s="164">
        <f t="shared" si="24"/>
        <v>0</v>
      </c>
      <c r="AR205" s="165" t="s">
        <v>182</v>
      </c>
      <c r="AT205" s="165" t="s">
        <v>466</v>
      </c>
      <c r="AU205" s="165" t="s">
        <v>85</v>
      </c>
      <c r="AY205" s="16" t="s">
        <v>163</v>
      </c>
      <c r="BE205" s="166">
        <f t="shared" si="25"/>
        <v>0</v>
      </c>
      <c r="BF205" s="166">
        <f t="shared" si="26"/>
        <v>0</v>
      </c>
      <c r="BG205" s="166">
        <f t="shared" si="27"/>
        <v>0</v>
      </c>
      <c r="BH205" s="166">
        <f t="shared" si="28"/>
        <v>0</v>
      </c>
      <c r="BI205" s="166">
        <f t="shared" si="29"/>
        <v>0</v>
      </c>
      <c r="BJ205" s="16" t="s">
        <v>137</v>
      </c>
      <c r="BK205" s="167">
        <f t="shared" si="30"/>
        <v>0</v>
      </c>
      <c r="BL205" s="16" t="s">
        <v>169</v>
      </c>
      <c r="BM205" s="165" t="s">
        <v>546</v>
      </c>
    </row>
    <row r="206" spans="2:65" s="1" customFormat="1" ht="16.5" customHeight="1">
      <c r="B206" s="31"/>
      <c r="C206" s="154" t="s">
        <v>548</v>
      </c>
      <c r="D206" s="154" t="s">
        <v>165</v>
      </c>
      <c r="E206" s="155" t="s">
        <v>1305</v>
      </c>
      <c r="F206" s="156" t="s">
        <v>1304</v>
      </c>
      <c r="G206" s="157" t="s">
        <v>234</v>
      </c>
      <c r="H206" s="158">
        <v>9</v>
      </c>
      <c r="I206" s="159"/>
      <c r="J206" s="159"/>
      <c r="K206" s="158">
        <f t="shared" si="18"/>
        <v>0</v>
      </c>
      <c r="L206" s="160"/>
      <c r="M206" s="31"/>
      <c r="N206" s="161" t="s">
        <v>1</v>
      </c>
      <c r="O206" s="121" t="s">
        <v>41</v>
      </c>
      <c r="P206" s="162">
        <f t="shared" si="19"/>
        <v>0</v>
      </c>
      <c r="Q206" s="162">
        <f t="shared" si="20"/>
        <v>0</v>
      </c>
      <c r="R206" s="162">
        <f t="shared" si="21"/>
        <v>0</v>
      </c>
      <c r="T206" s="163">
        <f t="shared" si="22"/>
        <v>0</v>
      </c>
      <c r="U206" s="163">
        <v>0</v>
      </c>
      <c r="V206" s="163">
        <f t="shared" si="23"/>
        <v>0</v>
      </c>
      <c r="W206" s="163">
        <v>0</v>
      </c>
      <c r="X206" s="164">
        <f t="shared" si="24"/>
        <v>0</v>
      </c>
      <c r="AR206" s="165" t="s">
        <v>169</v>
      </c>
      <c r="AT206" s="165" t="s">
        <v>165</v>
      </c>
      <c r="AU206" s="165" t="s">
        <v>85</v>
      </c>
      <c r="AY206" s="16" t="s">
        <v>163</v>
      </c>
      <c r="BE206" s="166">
        <f t="shared" si="25"/>
        <v>0</v>
      </c>
      <c r="BF206" s="166">
        <f t="shared" si="26"/>
        <v>0</v>
      </c>
      <c r="BG206" s="166">
        <f t="shared" si="27"/>
        <v>0</v>
      </c>
      <c r="BH206" s="166">
        <f t="shared" si="28"/>
        <v>0</v>
      </c>
      <c r="BI206" s="166">
        <f t="shared" si="29"/>
        <v>0</v>
      </c>
      <c r="BJ206" s="16" t="s">
        <v>137</v>
      </c>
      <c r="BK206" s="167">
        <f t="shared" si="30"/>
        <v>0</v>
      </c>
      <c r="BL206" s="16" t="s">
        <v>169</v>
      </c>
      <c r="BM206" s="165" t="s">
        <v>551</v>
      </c>
    </row>
    <row r="207" spans="2:65" s="1" customFormat="1" ht="16.5" customHeight="1">
      <c r="B207" s="31"/>
      <c r="C207" s="189" t="s">
        <v>352</v>
      </c>
      <c r="D207" s="189" t="s">
        <v>466</v>
      </c>
      <c r="E207" s="190" t="s">
        <v>1306</v>
      </c>
      <c r="F207" s="191" t="s">
        <v>1307</v>
      </c>
      <c r="G207" s="192" t="s">
        <v>234</v>
      </c>
      <c r="H207" s="193">
        <v>9</v>
      </c>
      <c r="I207" s="194"/>
      <c r="J207" s="195"/>
      <c r="K207" s="193">
        <f t="shared" si="18"/>
        <v>0</v>
      </c>
      <c r="L207" s="195"/>
      <c r="M207" s="196"/>
      <c r="N207" s="197" t="s">
        <v>1</v>
      </c>
      <c r="O207" s="121" t="s">
        <v>41</v>
      </c>
      <c r="P207" s="162">
        <f t="shared" si="19"/>
        <v>0</v>
      </c>
      <c r="Q207" s="162">
        <f t="shared" si="20"/>
        <v>0</v>
      </c>
      <c r="R207" s="162">
        <f t="shared" si="21"/>
        <v>0</v>
      </c>
      <c r="T207" s="163">
        <f t="shared" si="22"/>
        <v>0</v>
      </c>
      <c r="U207" s="163">
        <v>0</v>
      </c>
      <c r="V207" s="163">
        <f t="shared" si="23"/>
        <v>0</v>
      </c>
      <c r="W207" s="163">
        <v>0</v>
      </c>
      <c r="X207" s="164">
        <f t="shared" si="24"/>
        <v>0</v>
      </c>
      <c r="AR207" s="165" t="s">
        <v>182</v>
      </c>
      <c r="AT207" s="165" t="s">
        <v>466</v>
      </c>
      <c r="AU207" s="165" t="s">
        <v>85</v>
      </c>
      <c r="AY207" s="16" t="s">
        <v>163</v>
      </c>
      <c r="BE207" s="166">
        <f t="shared" si="25"/>
        <v>0</v>
      </c>
      <c r="BF207" s="166">
        <f t="shared" si="26"/>
        <v>0</v>
      </c>
      <c r="BG207" s="166">
        <f t="shared" si="27"/>
        <v>0</v>
      </c>
      <c r="BH207" s="166">
        <f t="shared" si="28"/>
        <v>0</v>
      </c>
      <c r="BI207" s="166">
        <f t="shared" si="29"/>
        <v>0</v>
      </c>
      <c r="BJ207" s="16" t="s">
        <v>137</v>
      </c>
      <c r="BK207" s="167">
        <f t="shared" si="30"/>
        <v>0</v>
      </c>
      <c r="BL207" s="16" t="s">
        <v>169</v>
      </c>
      <c r="BM207" s="165" t="s">
        <v>557</v>
      </c>
    </row>
    <row r="208" spans="2:65" s="1" customFormat="1" ht="24.15" customHeight="1">
      <c r="B208" s="31"/>
      <c r="C208" s="154" t="s">
        <v>559</v>
      </c>
      <c r="D208" s="154" t="s">
        <v>165</v>
      </c>
      <c r="E208" s="155" t="s">
        <v>1308</v>
      </c>
      <c r="F208" s="156" t="s">
        <v>1309</v>
      </c>
      <c r="G208" s="157" t="s">
        <v>234</v>
      </c>
      <c r="H208" s="158">
        <v>9</v>
      </c>
      <c r="I208" s="159"/>
      <c r="J208" s="159"/>
      <c r="K208" s="158">
        <f t="shared" si="18"/>
        <v>0</v>
      </c>
      <c r="L208" s="160"/>
      <c r="M208" s="31"/>
      <c r="N208" s="161" t="s">
        <v>1</v>
      </c>
      <c r="O208" s="121" t="s">
        <v>41</v>
      </c>
      <c r="P208" s="162">
        <f t="shared" si="19"/>
        <v>0</v>
      </c>
      <c r="Q208" s="162">
        <f t="shared" si="20"/>
        <v>0</v>
      </c>
      <c r="R208" s="162">
        <f t="shared" si="21"/>
        <v>0</v>
      </c>
      <c r="T208" s="163">
        <f t="shared" si="22"/>
        <v>0</v>
      </c>
      <c r="U208" s="163">
        <v>0</v>
      </c>
      <c r="V208" s="163">
        <f t="shared" si="23"/>
        <v>0</v>
      </c>
      <c r="W208" s="163">
        <v>0</v>
      </c>
      <c r="X208" s="164">
        <f t="shared" si="24"/>
        <v>0</v>
      </c>
      <c r="AR208" s="165" t="s">
        <v>169</v>
      </c>
      <c r="AT208" s="165" t="s">
        <v>165</v>
      </c>
      <c r="AU208" s="165" t="s">
        <v>85</v>
      </c>
      <c r="AY208" s="16" t="s">
        <v>163</v>
      </c>
      <c r="BE208" s="166">
        <f t="shared" si="25"/>
        <v>0</v>
      </c>
      <c r="BF208" s="166">
        <f t="shared" si="26"/>
        <v>0</v>
      </c>
      <c r="BG208" s="166">
        <f t="shared" si="27"/>
        <v>0</v>
      </c>
      <c r="BH208" s="166">
        <f t="shared" si="28"/>
        <v>0</v>
      </c>
      <c r="BI208" s="166">
        <f t="shared" si="29"/>
        <v>0</v>
      </c>
      <c r="BJ208" s="16" t="s">
        <v>137</v>
      </c>
      <c r="BK208" s="167">
        <f t="shared" si="30"/>
        <v>0</v>
      </c>
      <c r="BL208" s="16" t="s">
        <v>169</v>
      </c>
      <c r="BM208" s="165" t="s">
        <v>562</v>
      </c>
    </row>
    <row r="209" spans="2:65" s="11" customFormat="1" ht="25.95" customHeight="1">
      <c r="B209" s="141"/>
      <c r="D209" s="142" t="s">
        <v>76</v>
      </c>
      <c r="E209" s="143" t="s">
        <v>176</v>
      </c>
      <c r="F209" s="143" t="s">
        <v>1310</v>
      </c>
      <c r="I209" s="144"/>
      <c r="J209" s="144"/>
      <c r="K209" s="145">
        <f>BK209</f>
        <v>0</v>
      </c>
      <c r="M209" s="141"/>
      <c r="N209" s="146"/>
      <c r="Q209" s="147">
        <f>SUM(Q210:Q219)</f>
        <v>0</v>
      </c>
      <c r="R209" s="147">
        <f>SUM(R210:R219)</f>
        <v>0</v>
      </c>
      <c r="T209" s="148">
        <f>SUM(T210:T219)</f>
        <v>0</v>
      </c>
      <c r="V209" s="148">
        <f>SUM(V210:V219)</f>
        <v>0</v>
      </c>
      <c r="X209" s="149">
        <f>SUM(X210:X219)</f>
        <v>0</v>
      </c>
      <c r="AR209" s="142" t="s">
        <v>85</v>
      </c>
      <c r="AT209" s="150" t="s">
        <v>76</v>
      </c>
      <c r="AU209" s="150" t="s">
        <v>77</v>
      </c>
      <c r="AY209" s="142" t="s">
        <v>163</v>
      </c>
      <c r="BK209" s="151">
        <f>SUM(BK210:BK219)</f>
        <v>0</v>
      </c>
    </row>
    <row r="210" spans="2:65" s="1" customFormat="1" ht="24.15" customHeight="1">
      <c r="B210" s="31"/>
      <c r="C210" s="189" t="s">
        <v>357</v>
      </c>
      <c r="D210" s="189" t="s">
        <v>466</v>
      </c>
      <c r="E210" s="190" t="s">
        <v>1311</v>
      </c>
      <c r="F210" s="191" t="s">
        <v>1312</v>
      </c>
      <c r="G210" s="192" t="s">
        <v>234</v>
      </c>
      <c r="H210" s="193">
        <v>1</v>
      </c>
      <c r="I210" s="194"/>
      <c r="J210" s="195"/>
      <c r="K210" s="193">
        <f t="shared" ref="K210:K219" si="31">ROUND(P210*H210,3)</f>
        <v>0</v>
      </c>
      <c r="L210" s="195"/>
      <c r="M210" s="196"/>
      <c r="N210" s="197" t="s">
        <v>1</v>
      </c>
      <c r="O210" s="121" t="s">
        <v>41</v>
      </c>
      <c r="P210" s="162">
        <f t="shared" ref="P210:P219" si="32">I210+J210</f>
        <v>0</v>
      </c>
      <c r="Q210" s="162">
        <f t="shared" ref="Q210:Q219" si="33">ROUND(I210*H210,3)</f>
        <v>0</v>
      </c>
      <c r="R210" s="162">
        <f t="shared" ref="R210:R219" si="34">ROUND(J210*H210,3)</f>
        <v>0</v>
      </c>
      <c r="T210" s="163">
        <f t="shared" ref="T210:T219" si="35">S210*H210</f>
        <v>0</v>
      </c>
      <c r="U210" s="163">
        <v>0</v>
      </c>
      <c r="V210" s="163">
        <f t="shared" ref="V210:V219" si="36">U210*H210</f>
        <v>0</v>
      </c>
      <c r="W210" s="163">
        <v>0</v>
      </c>
      <c r="X210" s="164">
        <f t="shared" ref="X210:X219" si="37">W210*H210</f>
        <v>0</v>
      </c>
      <c r="AR210" s="165" t="s">
        <v>182</v>
      </c>
      <c r="AT210" s="165" t="s">
        <v>466</v>
      </c>
      <c r="AU210" s="165" t="s">
        <v>85</v>
      </c>
      <c r="AY210" s="16" t="s">
        <v>163</v>
      </c>
      <c r="BE210" s="166">
        <f t="shared" ref="BE210:BE219" si="38">IF(O210="základná",K210,0)</f>
        <v>0</v>
      </c>
      <c r="BF210" s="166">
        <f t="shared" ref="BF210:BF219" si="39">IF(O210="znížená",K210,0)</f>
        <v>0</v>
      </c>
      <c r="BG210" s="166">
        <f t="shared" ref="BG210:BG219" si="40">IF(O210="zákl. prenesená",K210,0)</f>
        <v>0</v>
      </c>
      <c r="BH210" s="166">
        <f t="shared" ref="BH210:BH219" si="41">IF(O210="zníž. prenesená",K210,0)</f>
        <v>0</v>
      </c>
      <c r="BI210" s="166">
        <f t="shared" ref="BI210:BI219" si="42">IF(O210="nulová",K210,0)</f>
        <v>0</v>
      </c>
      <c r="BJ210" s="16" t="s">
        <v>137</v>
      </c>
      <c r="BK210" s="167">
        <f t="shared" ref="BK210:BK219" si="43">ROUND(P210*H210,3)</f>
        <v>0</v>
      </c>
      <c r="BL210" s="16" t="s">
        <v>169</v>
      </c>
      <c r="BM210" s="165" t="s">
        <v>567</v>
      </c>
    </row>
    <row r="211" spans="2:65" s="1" customFormat="1" ht="24.15" customHeight="1">
      <c r="B211" s="31"/>
      <c r="C211" s="189" t="s">
        <v>568</v>
      </c>
      <c r="D211" s="189" t="s">
        <v>466</v>
      </c>
      <c r="E211" s="190" t="s">
        <v>1313</v>
      </c>
      <c r="F211" s="191" t="s">
        <v>1314</v>
      </c>
      <c r="G211" s="192" t="s">
        <v>234</v>
      </c>
      <c r="H211" s="193">
        <v>1</v>
      </c>
      <c r="I211" s="194"/>
      <c r="J211" s="195"/>
      <c r="K211" s="193">
        <f t="shared" si="31"/>
        <v>0</v>
      </c>
      <c r="L211" s="195"/>
      <c r="M211" s="196"/>
      <c r="N211" s="197" t="s">
        <v>1</v>
      </c>
      <c r="O211" s="121" t="s">
        <v>41</v>
      </c>
      <c r="P211" s="162">
        <f t="shared" si="32"/>
        <v>0</v>
      </c>
      <c r="Q211" s="162">
        <f t="shared" si="33"/>
        <v>0</v>
      </c>
      <c r="R211" s="162">
        <f t="shared" si="34"/>
        <v>0</v>
      </c>
      <c r="T211" s="163">
        <f t="shared" si="35"/>
        <v>0</v>
      </c>
      <c r="U211" s="163">
        <v>0</v>
      </c>
      <c r="V211" s="163">
        <f t="shared" si="36"/>
        <v>0</v>
      </c>
      <c r="W211" s="163">
        <v>0</v>
      </c>
      <c r="X211" s="164">
        <f t="shared" si="37"/>
        <v>0</v>
      </c>
      <c r="AR211" s="165" t="s">
        <v>182</v>
      </c>
      <c r="AT211" s="165" t="s">
        <v>466</v>
      </c>
      <c r="AU211" s="165" t="s">
        <v>85</v>
      </c>
      <c r="AY211" s="16" t="s">
        <v>163</v>
      </c>
      <c r="BE211" s="166">
        <f t="shared" si="38"/>
        <v>0</v>
      </c>
      <c r="BF211" s="166">
        <f t="shared" si="39"/>
        <v>0</v>
      </c>
      <c r="BG211" s="166">
        <f t="shared" si="40"/>
        <v>0</v>
      </c>
      <c r="BH211" s="166">
        <f t="shared" si="41"/>
        <v>0</v>
      </c>
      <c r="BI211" s="166">
        <f t="shared" si="42"/>
        <v>0</v>
      </c>
      <c r="BJ211" s="16" t="s">
        <v>137</v>
      </c>
      <c r="BK211" s="167">
        <f t="shared" si="43"/>
        <v>0</v>
      </c>
      <c r="BL211" s="16" t="s">
        <v>169</v>
      </c>
      <c r="BM211" s="165" t="s">
        <v>571</v>
      </c>
    </row>
    <row r="212" spans="2:65" s="1" customFormat="1" ht="24.15" customHeight="1">
      <c r="B212" s="31"/>
      <c r="C212" s="189" t="s">
        <v>361</v>
      </c>
      <c r="D212" s="189" t="s">
        <v>466</v>
      </c>
      <c r="E212" s="190" t="s">
        <v>1315</v>
      </c>
      <c r="F212" s="191" t="s">
        <v>1316</v>
      </c>
      <c r="G212" s="192" t="s">
        <v>234</v>
      </c>
      <c r="H212" s="193">
        <v>1</v>
      </c>
      <c r="I212" s="194"/>
      <c r="J212" s="195"/>
      <c r="K212" s="193">
        <f t="shared" si="31"/>
        <v>0</v>
      </c>
      <c r="L212" s="195"/>
      <c r="M212" s="196"/>
      <c r="N212" s="197" t="s">
        <v>1</v>
      </c>
      <c r="O212" s="121" t="s">
        <v>41</v>
      </c>
      <c r="P212" s="162">
        <f t="shared" si="32"/>
        <v>0</v>
      </c>
      <c r="Q212" s="162">
        <f t="shared" si="33"/>
        <v>0</v>
      </c>
      <c r="R212" s="162">
        <f t="shared" si="34"/>
        <v>0</v>
      </c>
      <c r="T212" s="163">
        <f t="shared" si="35"/>
        <v>0</v>
      </c>
      <c r="U212" s="163">
        <v>0</v>
      </c>
      <c r="V212" s="163">
        <f t="shared" si="36"/>
        <v>0</v>
      </c>
      <c r="W212" s="163">
        <v>0</v>
      </c>
      <c r="X212" s="164">
        <f t="shared" si="37"/>
        <v>0</v>
      </c>
      <c r="AR212" s="165" t="s">
        <v>182</v>
      </c>
      <c r="AT212" s="165" t="s">
        <v>466</v>
      </c>
      <c r="AU212" s="165" t="s">
        <v>85</v>
      </c>
      <c r="AY212" s="16" t="s">
        <v>163</v>
      </c>
      <c r="BE212" s="166">
        <f t="shared" si="38"/>
        <v>0</v>
      </c>
      <c r="BF212" s="166">
        <f t="shared" si="39"/>
        <v>0</v>
      </c>
      <c r="BG212" s="166">
        <f t="shared" si="40"/>
        <v>0</v>
      </c>
      <c r="BH212" s="166">
        <f t="shared" si="41"/>
        <v>0</v>
      </c>
      <c r="BI212" s="166">
        <f t="shared" si="42"/>
        <v>0</v>
      </c>
      <c r="BJ212" s="16" t="s">
        <v>137</v>
      </c>
      <c r="BK212" s="167">
        <f t="shared" si="43"/>
        <v>0</v>
      </c>
      <c r="BL212" s="16" t="s">
        <v>169</v>
      </c>
      <c r="BM212" s="165" t="s">
        <v>575</v>
      </c>
    </row>
    <row r="213" spans="2:65" s="1" customFormat="1" ht="24.15" customHeight="1">
      <c r="B213" s="31"/>
      <c r="C213" s="189" t="s">
        <v>577</v>
      </c>
      <c r="D213" s="189" t="s">
        <v>466</v>
      </c>
      <c r="E213" s="190" t="s">
        <v>1317</v>
      </c>
      <c r="F213" s="191" t="s">
        <v>1318</v>
      </c>
      <c r="G213" s="192" t="s">
        <v>234</v>
      </c>
      <c r="H213" s="193">
        <v>1</v>
      </c>
      <c r="I213" s="194"/>
      <c r="J213" s="195"/>
      <c r="K213" s="193">
        <f t="shared" si="31"/>
        <v>0</v>
      </c>
      <c r="L213" s="195"/>
      <c r="M213" s="196"/>
      <c r="N213" s="197" t="s">
        <v>1</v>
      </c>
      <c r="O213" s="121" t="s">
        <v>41</v>
      </c>
      <c r="P213" s="162">
        <f t="shared" si="32"/>
        <v>0</v>
      </c>
      <c r="Q213" s="162">
        <f t="shared" si="33"/>
        <v>0</v>
      </c>
      <c r="R213" s="162">
        <f t="shared" si="34"/>
        <v>0</v>
      </c>
      <c r="T213" s="163">
        <f t="shared" si="35"/>
        <v>0</v>
      </c>
      <c r="U213" s="163">
        <v>0</v>
      </c>
      <c r="V213" s="163">
        <f t="shared" si="36"/>
        <v>0</v>
      </c>
      <c r="W213" s="163">
        <v>0</v>
      </c>
      <c r="X213" s="164">
        <f t="shared" si="37"/>
        <v>0</v>
      </c>
      <c r="AR213" s="165" t="s">
        <v>182</v>
      </c>
      <c r="AT213" s="165" t="s">
        <v>466</v>
      </c>
      <c r="AU213" s="165" t="s">
        <v>85</v>
      </c>
      <c r="AY213" s="16" t="s">
        <v>163</v>
      </c>
      <c r="BE213" s="166">
        <f t="shared" si="38"/>
        <v>0</v>
      </c>
      <c r="BF213" s="166">
        <f t="shared" si="39"/>
        <v>0</v>
      </c>
      <c r="BG213" s="166">
        <f t="shared" si="40"/>
        <v>0</v>
      </c>
      <c r="BH213" s="166">
        <f t="shared" si="41"/>
        <v>0</v>
      </c>
      <c r="BI213" s="166">
        <f t="shared" si="42"/>
        <v>0</v>
      </c>
      <c r="BJ213" s="16" t="s">
        <v>137</v>
      </c>
      <c r="BK213" s="167">
        <f t="shared" si="43"/>
        <v>0</v>
      </c>
      <c r="BL213" s="16" t="s">
        <v>169</v>
      </c>
      <c r="BM213" s="165" t="s">
        <v>580</v>
      </c>
    </row>
    <row r="214" spans="2:65" s="1" customFormat="1" ht="24.15" customHeight="1">
      <c r="B214" s="31"/>
      <c r="C214" s="189" t="s">
        <v>367</v>
      </c>
      <c r="D214" s="189" t="s">
        <v>466</v>
      </c>
      <c r="E214" s="190" t="s">
        <v>1319</v>
      </c>
      <c r="F214" s="191" t="s">
        <v>1320</v>
      </c>
      <c r="G214" s="192" t="s">
        <v>234</v>
      </c>
      <c r="H214" s="193">
        <v>1</v>
      </c>
      <c r="I214" s="194"/>
      <c r="J214" s="195"/>
      <c r="K214" s="193">
        <f t="shared" si="31"/>
        <v>0</v>
      </c>
      <c r="L214" s="195"/>
      <c r="M214" s="196"/>
      <c r="N214" s="197" t="s">
        <v>1</v>
      </c>
      <c r="O214" s="121" t="s">
        <v>41</v>
      </c>
      <c r="P214" s="162">
        <f t="shared" si="32"/>
        <v>0</v>
      </c>
      <c r="Q214" s="162">
        <f t="shared" si="33"/>
        <v>0</v>
      </c>
      <c r="R214" s="162">
        <f t="shared" si="34"/>
        <v>0</v>
      </c>
      <c r="T214" s="163">
        <f t="shared" si="35"/>
        <v>0</v>
      </c>
      <c r="U214" s="163">
        <v>0</v>
      </c>
      <c r="V214" s="163">
        <f t="shared" si="36"/>
        <v>0</v>
      </c>
      <c r="W214" s="163">
        <v>0</v>
      </c>
      <c r="X214" s="164">
        <f t="shared" si="37"/>
        <v>0</v>
      </c>
      <c r="AR214" s="165" t="s">
        <v>182</v>
      </c>
      <c r="AT214" s="165" t="s">
        <v>466</v>
      </c>
      <c r="AU214" s="165" t="s">
        <v>85</v>
      </c>
      <c r="AY214" s="16" t="s">
        <v>163</v>
      </c>
      <c r="BE214" s="166">
        <f t="shared" si="38"/>
        <v>0</v>
      </c>
      <c r="BF214" s="166">
        <f t="shared" si="39"/>
        <v>0</v>
      </c>
      <c r="BG214" s="166">
        <f t="shared" si="40"/>
        <v>0</v>
      </c>
      <c r="BH214" s="166">
        <f t="shared" si="41"/>
        <v>0</v>
      </c>
      <c r="BI214" s="166">
        <f t="shared" si="42"/>
        <v>0</v>
      </c>
      <c r="BJ214" s="16" t="s">
        <v>137</v>
      </c>
      <c r="BK214" s="167">
        <f t="shared" si="43"/>
        <v>0</v>
      </c>
      <c r="BL214" s="16" t="s">
        <v>169</v>
      </c>
      <c r="BM214" s="165" t="s">
        <v>584</v>
      </c>
    </row>
    <row r="215" spans="2:65" s="1" customFormat="1" ht="24.15" customHeight="1">
      <c r="B215" s="31"/>
      <c r="C215" s="189" t="s">
        <v>586</v>
      </c>
      <c r="D215" s="189" t="s">
        <v>466</v>
      </c>
      <c r="E215" s="190" t="s">
        <v>1321</v>
      </c>
      <c r="F215" s="191" t="s">
        <v>1322</v>
      </c>
      <c r="G215" s="192" t="s">
        <v>234</v>
      </c>
      <c r="H215" s="193">
        <v>1</v>
      </c>
      <c r="I215" s="194"/>
      <c r="J215" s="195"/>
      <c r="K215" s="193">
        <f t="shared" si="31"/>
        <v>0</v>
      </c>
      <c r="L215" s="195"/>
      <c r="M215" s="196"/>
      <c r="N215" s="197" t="s">
        <v>1</v>
      </c>
      <c r="O215" s="121" t="s">
        <v>41</v>
      </c>
      <c r="P215" s="162">
        <f t="shared" si="32"/>
        <v>0</v>
      </c>
      <c r="Q215" s="162">
        <f t="shared" si="33"/>
        <v>0</v>
      </c>
      <c r="R215" s="162">
        <f t="shared" si="34"/>
        <v>0</v>
      </c>
      <c r="T215" s="163">
        <f t="shared" si="35"/>
        <v>0</v>
      </c>
      <c r="U215" s="163">
        <v>0</v>
      </c>
      <c r="V215" s="163">
        <f t="shared" si="36"/>
        <v>0</v>
      </c>
      <c r="W215" s="163">
        <v>0</v>
      </c>
      <c r="X215" s="164">
        <f t="shared" si="37"/>
        <v>0</v>
      </c>
      <c r="AR215" s="165" t="s">
        <v>182</v>
      </c>
      <c r="AT215" s="165" t="s">
        <v>466</v>
      </c>
      <c r="AU215" s="165" t="s">
        <v>85</v>
      </c>
      <c r="AY215" s="16" t="s">
        <v>163</v>
      </c>
      <c r="BE215" s="166">
        <f t="shared" si="38"/>
        <v>0</v>
      </c>
      <c r="BF215" s="166">
        <f t="shared" si="39"/>
        <v>0</v>
      </c>
      <c r="BG215" s="166">
        <f t="shared" si="40"/>
        <v>0</v>
      </c>
      <c r="BH215" s="166">
        <f t="shared" si="41"/>
        <v>0</v>
      </c>
      <c r="BI215" s="166">
        <f t="shared" si="42"/>
        <v>0</v>
      </c>
      <c r="BJ215" s="16" t="s">
        <v>137</v>
      </c>
      <c r="BK215" s="167">
        <f t="shared" si="43"/>
        <v>0</v>
      </c>
      <c r="BL215" s="16" t="s">
        <v>169</v>
      </c>
      <c r="BM215" s="165" t="s">
        <v>589</v>
      </c>
    </row>
    <row r="216" spans="2:65" s="1" customFormat="1" ht="21.75" customHeight="1">
      <c r="B216" s="31"/>
      <c r="C216" s="154" t="s">
        <v>372</v>
      </c>
      <c r="D216" s="154" t="s">
        <v>165</v>
      </c>
      <c r="E216" s="155" t="s">
        <v>1323</v>
      </c>
      <c r="F216" s="156" t="s">
        <v>1324</v>
      </c>
      <c r="G216" s="157" t="s">
        <v>234</v>
      </c>
      <c r="H216" s="158">
        <v>6</v>
      </c>
      <c r="I216" s="159"/>
      <c r="J216" s="159"/>
      <c r="K216" s="158">
        <f t="shared" si="31"/>
        <v>0</v>
      </c>
      <c r="L216" s="160"/>
      <c r="M216" s="31"/>
      <c r="N216" s="161" t="s">
        <v>1</v>
      </c>
      <c r="O216" s="121" t="s">
        <v>41</v>
      </c>
      <c r="P216" s="162">
        <f t="shared" si="32"/>
        <v>0</v>
      </c>
      <c r="Q216" s="162">
        <f t="shared" si="33"/>
        <v>0</v>
      </c>
      <c r="R216" s="162">
        <f t="shared" si="34"/>
        <v>0</v>
      </c>
      <c r="T216" s="163">
        <f t="shared" si="35"/>
        <v>0</v>
      </c>
      <c r="U216" s="163">
        <v>0</v>
      </c>
      <c r="V216" s="163">
        <f t="shared" si="36"/>
        <v>0</v>
      </c>
      <c r="W216" s="163">
        <v>0</v>
      </c>
      <c r="X216" s="164">
        <f t="shared" si="37"/>
        <v>0</v>
      </c>
      <c r="AR216" s="165" t="s">
        <v>169</v>
      </c>
      <c r="AT216" s="165" t="s">
        <v>165</v>
      </c>
      <c r="AU216" s="165" t="s">
        <v>85</v>
      </c>
      <c r="AY216" s="16" t="s">
        <v>163</v>
      </c>
      <c r="BE216" s="166">
        <f t="shared" si="38"/>
        <v>0</v>
      </c>
      <c r="BF216" s="166">
        <f t="shared" si="39"/>
        <v>0</v>
      </c>
      <c r="BG216" s="166">
        <f t="shared" si="40"/>
        <v>0</v>
      </c>
      <c r="BH216" s="166">
        <f t="shared" si="41"/>
        <v>0</v>
      </c>
      <c r="BI216" s="166">
        <f t="shared" si="42"/>
        <v>0</v>
      </c>
      <c r="BJ216" s="16" t="s">
        <v>137</v>
      </c>
      <c r="BK216" s="167">
        <f t="shared" si="43"/>
        <v>0</v>
      </c>
      <c r="BL216" s="16" t="s">
        <v>169</v>
      </c>
      <c r="BM216" s="165" t="s">
        <v>592</v>
      </c>
    </row>
    <row r="217" spans="2:65" s="1" customFormat="1" ht="24.15" customHeight="1">
      <c r="B217" s="31"/>
      <c r="C217" s="154" t="s">
        <v>593</v>
      </c>
      <c r="D217" s="154" t="s">
        <v>165</v>
      </c>
      <c r="E217" s="155" t="s">
        <v>1325</v>
      </c>
      <c r="F217" s="156" t="s">
        <v>1326</v>
      </c>
      <c r="G217" s="157" t="s">
        <v>234</v>
      </c>
      <c r="H217" s="158">
        <v>220</v>
      </c>
      <c r="I217" s="159"/>
      <c r="J217" s="159"/>
      <c r="K217" s="158">
        <f t="shared" si="31"/>
        <v>0</v>
      </c>
      <c r="L217" s="160"/>
      <c r="M217" s="31"/>
      <c r="N217" s="161" t="s">
        <v>1</v>
      </c>
      <c r="O217" s="121" t="s">
        <v>41</v>
      </c>
      <c r="P217" s="162">
        <f t="shared" si="32"/>
        <v>0</v>
      </c>
      <c r="Q217" s="162">
        <f t="shared" si="33"/>
        <v>0</v>
      </c>
      <c r="R217" s="162">
        <f t="shared" si="34"/>
        <v>0</v>
      </c>
      <c r="T217" s="163">
        <f t="shared" si="35"/>
        <v>0</v>
      </c>
      <c r="U217" s="163">
        <v>0</v>
      </c>
      <c r="V217" s="163">
        <f t="shared" si="36"/>
        <v>0</v>
      </c>
      <c r="W217" s="163">
        <v>0</v>
      </c>
      <c r="X217" s="164">
        <f t="shared" si="37"/>
        <v>0</v>
      </c>
      <c r="AR217" s="165" t="s">
        <v>169</v>
      </c>
      <c r="AT217" s="165" t="s">
        <v>165</v>
      </c>
      <c r="AU217" s="165" t="s">
        <v>85</v>
      </c>
      <c r="AY217" s="16" t="s">
        <v>163</v>
      </c>
      <c r="BE217" s="166">
        <f t="shared" si="38"/>
        <v>0</v>
      </c>
      <c r="BF217" s="166">
        <f t="shared" si="39"/>
        <v>0</v>
      </c>
      <c r="BG217" s="166">
        <f t="shared" si="40"/>
        <v>0</v>
      </c>
      <c r="BH217" s="166">
        <f t="shared" si="41"/>
        <v>0</v>
      </c>
      <c r="BI217" s="166">
        <f t="shared" si="42"/>
        <v>0</v>
      </c>
      <c r="BJ217" s="16" t="s">
        <v>137</v>
      </c>
      <c r="BK217" s="167">
        <f t="shared" si="43"/>
        <v>0</v>
      </c>
      <c r="BL217" s="16" t="s">
        <v>169</v>
      </c>
      <c r="BM217" s="165" t="s">
        <v>596</v>
      </c>
    </row>
    <row r="218" spans="2:65" s="1" customFormat="1" ht="24.15" customHeight="1">
      <c r="B218" s="31"/>
      <c r="C218" s="154" t="s">
        <v>376</v>
      </c>
      <c r="D218" s="154" t="s">
        <v>165</v>
      </c>
      <c r="E218" s="155" t="s">
        <v>1327</v>
      </c>
      <c r="F218" s="156" t="s">
        <v>1328</v>
      </c>
      <c r="G218" s="157" t="s">
        <v>234</v>
      </c>
      <c r="H218" s="158">
        <v>10</v>
      </c>
      <c r="I218" s="159"/>
      <c r="J218" s="159"/>
      <c r="K218" s="158">
        <f t="shared" si="31"/>
        <v>0</v>
      </c>
      <c r="L218" s="160"/>
      <c r="M218" s="31"/>
      <c r="N218" s="161" t="s">
        <v>1</v>
      </c>
      <c r="O218" s="121" t="s">
        <v>41</v>
      </c>
      <c r="P218" s="162">
        <f t="shared" si="32"/>
        <v>0</v>
      </c>
      <c r="Q218" s="162">
        <f t="shared" si="33"/>
        <v>0</v>
      </c>
      <c r="R218" s="162">
        <f t="shared" si="34"/>
        <v>0</v>
      </c>
      <c r="T218" s="163">
        <f t="shared" si="35"/>
        <v>0</v>
      </c>
      <c r="U218" s="163">
        <v>0</v>
      </c>
      <c r="V218" s="163">
        <f t="shared" si="36"/>
        <v>0</v>
      </c>
      <c r="W218" s="163">
        <v>0</v>
      </c>
      <c r="X218" s="164">
        <f t="shared" si="37"/>
        <v>0</v>
      </c>
      <c r="AR218" s="165" t="s">
        <v>169</v>
      </c>
      <c r="AT218" s="165" t="s">
        <v>165</v>
      </c>
      <c r="AU218" s="165" t="s">
        <v>85</v>
      </c>
      <c r="AY218" s="16" t="s">
        <v>163</v>
      </c>
      <c r="BE218" s="166">
        <f t="shared" si="38"/>
        <v>0</v>
      </c>
      <c r="BF218" s="166">
        <f t="shared" si="39"/>
        <v>0</v>
      </c>
      <c r="BG218" s="166">
        <f t="shared" si="40"/>
        <v>0</v>
      </c>
      <c r="BH218" s="166">
        <f t="shared" si="41"/>
        <v>0</v>
      </c>
      <c r="BI218" s="166">
        <f t="shared" si="42"/>
        <v>0</v>
      </c>
      <c r="BJ218" s="16" t="s">
        <v>137</v>
      </c>
      <c r="BK218" s="167">
        <f t="shared" si="43"/>
        <v>0</v>
      </c>
      <c r="BL218" s="16" t="s">
        <v>169</v>
      </c>
      <c r="BM218" s="165" t="s">
        <v>599</v>
      </c>
    </row>
    <row r="219" spans="2:65" s="1" customFormat="1" ht="24.15" customHeight="1">
      <c r="B219" s="31"/>
      <c r="C219" s="154" t="s">
        <v>601</v>
      </c>
      <c r="D219" s="154" t="s">
        <v>165</v>
      </c>
      <c r="E219" s="155" t="s">
        <v>1329</v>
      </c>
      <c r="F219" s="156" t="s">
        <v>1330</v>
      </c>
      <c r="G219" s="157" t="s">
        <v>234</v>
      </c>
      <c r="H219" s="158">
        <v>60</v>
      </c>
      <c r="I219" s="159"/>
      <c r="J219" s="159"/>
      <c r="K219" s="158">
        <f t="shared" si="31"/>
        <v>0</v>
      </c>
      <c r="L219" s="160"/>
      <c r="M219" s="31"/>
      <c r="N219" s="201" t="s">
        <v>1</v>
      </c>
      <c r="O219" s="202" t="s">
        <v>41</v>
      </c>
      <c r="P219" s="203">
        <f t="shared" si="32"/>
        <v>0</v>
      </c>
      <c r="Q219" s="203">
        <f t="shared" si="33"/>
        <v>0</v>
      </c>
      <c r="R219" s="203">
        <f t="shared" si="34"/>
        <v>0</v>
      </c>
      <c r="S219" s="204"/>
      <c r="T219" s="205">
        <f t="shared" si="35"/>
        <v>0</v>
      </c>
      <c r="U219" s="205">
        <v>0</v>
      </c>
      <c r="V219" s="205">
        <f t="shared" si="36"/>
        <v>0</v>
      </c>
      <c r="W219" s="205">
        <v>0</v>
      </c>
      <c r="X219" s="206">
        <f t="shared" si="37"/>
        <v>0</v>
      </c>
      <c r="AR219" s="165" t="s">
        <v>169</v>
      </c>
      <c r="AT219" s="165" t="s">
        <v>165</v>
      </c>
      <c r="AU219" s="165" t="s">
        <v>85</v>
      </c>
      <c r="AY219" s="16" t="s">
        <v>163</v>
      </c>
      <c r="BE219" s="166">
        <f t="shared" si="38"/>
        <v>0</v>
      </c>
      <c r="BF219" s="166">
        <f t="shared" si="39"/>
        <v>0</v>
      </c>
      <c r="BG219" s="166">
        <f t="shared" si="40"/>
        <v>0</v>
      </c>
      <c r="BH219" s="166">
        <f t="shared" si="41"/>
        <v>0</v>
      </c>
      <c r="BI219" s="166">
        <f t="shared" si="42"/>
        <v>0</v>
      </c>
      <c r="BJ219" s="16" t="s">
        <v>137</v>
      </c>
      <c r="BK219" s="167">
        <f t="shared" si="43"/>
        <v>0</v>
      </c>
      <c r="BL219" s="16" t="s">
        <v>169</v>
      </c>
      <c r="BM219" s="165" t="s">
        <v>604</v>
      </c>
    </row>
    <row r="220" spans="2:65" s="1" customFormat="1" ht="6.9" customHeight="1">
      <c r="B220" s="46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31"/>
    </row>
  </sheetData>
  <sheetProtection algorithmName="SHA-512" hashValue="oPtgxOskjdk6AwjV9eJYPgnwLl3OIV3rejAgqedi4vE6os1LXCiul7YGxDPFBDX2TNRu479gqkpBx8mYhcX0Sg==" saltValue="QBnbO+H9EjTRMwQVpafpcsnILLaSdgdbNzMyPgJ8sC/Dtb+mzendDSbpyAHy3fxIGlo7OoCOyb4K+yCcWnSLjA==" spinCount="100000" sheet="1" objects="1" scenarios="1" formatColumns="0" formatRows="0" autoFilter="0"/>
  <autoFilter ref="C128:L219" xr:uid="{00000000-0009-0000-0000-000002000000}"/>
  <mergeCells count="14">
    <mergeCell ref="D107:F107"/>
    <mergeCell ref="E119:H119"/>
    <mergeCell ref="E121:H121"/>
    <mergeCell ref="M2:Z2"/>
    <mergeCell ref="E87:H87"/>
    <mergeCell ref="D103:F103"/>
    <mergeCell ref="D104:F104"/>
    <mergeCell ref="D105:F105"/>
    <mergeCell ref="D106:F10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83"/>
  <sheetViews>
    <sheetView showGridLines="0" topLeftCell="A172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15.42578125" hidden="1" customWidth="1"/>
    <col min="13" max="13" width="9.28515625" customWidth="1"/>
    <col min="14" max="14" width="10.85546875" hidden="1" customWidth="1"/>
    <col min="15" max="15" width="9.28515625" hidden="1"/>
    <col min="16" max="24" width="14.140625" hidden="1" customWidth="1"/>
    <col min="25" max="25" width="12.28515625" hidden="1" customWidth="1"/>
    <col min="26" max="26" width="16.28515625" customWidth="1"/>
    <col min="27" max="27" width="12.28515625" customWidth="1"/>
    <col min="28" max="28" width="1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T2" s="16" t="s">
        <v>92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77</v>
      </c>
    </row>
    <row r="4" spans="2:46" ht="24.9" customHeight="1">
      <c r="B4" s="19"/>
      <c r="D4" s="20" t="s">
        <v>98</v>
      </c>
      <c r="M4" s="19"/>
      <c r="N4" s="91" t="s">
        <v>10</v>
      </c>
      <c r="AT4" s="16" t="s">
        <v>4</v>
      </c>
    </row>
    <row r="5" spans="2:46" ht="6.9" customHeight="1">
      <c r="B5" s="19"/>
      <c r="M5" s="19"/>
    </row>
    <row r="6" spans="2:46" ht="12" customHeight="1">
      <c r="B6" s="19"/>
      <c r="D6" s="26" t="s">
        <v>15</v>
      </c>
      <c r="M6" s="19"/>
    </row>
    <row r="7" spans="2:46" ht="16.5" customHeight="1">
      <c r="B7" s="19"/>
      <c r="E7" s="248" t="str">
        <f>'Rekapitulácia stavby'!K6</f>
        <v>Suhrnny vykaz-vymer SO 01 - marec 2025</v>
      </c>
      <c r="F7" s="249"/>
      <c r="G7" s="249"/>
      <c r="H7" s="249"/>
      <c r="M7" s="19"/>
    </row>
    <row r="8" spans="2:46" s="1" customFormat="1" ht="12" customHeight="1">
      <c r="B8" s="31"/>
      <c r="D8" s="26" t="s">
        <v>99</v>
      </c>
      <c r="M8" s="31"/>
    </row>
    <row r="9" spans="2:46" s="1" customFormat="1" ht="16.5" customHeight="1">
      <c r="B9" s="31"/>
      <c r="E9" s="207" t="s">
        <v>1331</v>
      </c>
      <c r="F9" s="250"/>
      <c r="G9" s="250"/>
      <c r="H9" s="250"/>
      <c r="M9" s="31"/>
    </row>
    <row r="10" spans="2:46" s="1" customFormat="1" ht="10.199999999999999">
      <c r="B10" s="31"/>
      <c r="M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M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1. 3. 2025</v>
      </c>
      <c r="M12" s="31"/>
    </row>
    <row r="13" spans="2:46" s="1" customFormat="1" ht="10.8" customHeight="1">
      <c r="B13" s="31"/>
      <c r="M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M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M15" s="31"/>
    </row>
    <row r="16" spans="2:46" s="1" customFormat="1" ht="6.9" customHeight="1">
      <c r="B16" s="31"/>
      <c r="M16" s="31"/>
    </row>
    <row r="17" spans="2:13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M17" s="31"/>
    </row>
    <row r="18" spans="2:13" s="1" customFormat="1" ht="18" customHeight="1">
      <c r="B18" s="31"/>
      <c r="E18" s="251" t="str">
        <f>'Rekapitulácia stavby'!E14</f>
        <v>Vyplň údaj</v>
      </c>
      <c r="F18" s="229"/>
      <c r="G18" s="229"/>
      <c r="H18" s="229"/>
      <c r="I18" s="26" t="s">
        <v>26</v>
      </c>
      <c r="J18" s="27" t="str">
        <f>'Rekapitulácia stavby'!AN14</f>
        <v>Vyplň údaj</v>
      </c>
      <c r="M18" s="31"/>
    </row>
    <row r="19" spans="2:13" s="1" customFormat="1" ht="6.9" customHeight="1">
      <c r="B19" s="31"/>
      <c r="M19" s="31"/>
    </row>
    <row r="20" spans="2:13" s="1" customFormat="1" ht="12" customHeight="1">
      <c r="B20" s="31"/>
      <c r="D20" s="26" t="s">
        <v>29</v>
      </c>
      <c r="I20" s="26" t="s">
        <v>24</v>
      </c>
      <c r="J20" s="24" t="s">
        <v>1</v>
      </c>
      <c r="M20" s="31"/>
    </row>
    <row r="21" spans="2:13" s="1" customFormat="1" ht="18" customHeight="1">
      <c r="B21" s="31"/>
      <c r="E21" s="24" t="s">
        <v>30</v>
      </c>
      <c r="I21" s="26" t="s">
        <v>26</v>
      </c>
      <c r="J21" s="24" t="s">
        <v>1</v>
      </c>
      <c r="M21" s="31"/>
    </row>
    <row r="22" spans="2:13" s="1" customFormat="1" ht="6.9" customHeight="1">
      <c r="B22" s="31"/>
      <c r="M22" s="31"/>
    </row>
    <row r="23" spans="2:13" s="1" customFormat="1" ht="12" customHeight="1">
      <c r="B23" s="31"/>
      <c r="D23" s="26" t="s">
        <v>32</v>
      </c>
      <c r="I23" s="26" t="s">
        <v>24</v>
      </c>
      <c r="J23" s="24" t="str">
        <f>IF('Rekapitulácia stavby'!AN19="","",'Rekapitulácia stavby'!AN19)</f>
        <v/>
      </c>
      <c r="M23" s="31"/>
    </row>
    <row r="24" spans="2:13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26</v>
      </c>
      <c r="J24" s="24" t="str">
        <f>IF('Rekapitulácia stavby'!AN20="","",'Rekapitulácia stavby'!AN20)</f>
        <v/>
      </c>
      <c r="M24" s="31"/>
    </row>
    <row r="25" spans="2:13" s="1" customFormat="1" ht="6.9" customHeight="1">
      <c r="B25" s="31"/>
      <c r="M25" s="31"/>
    </row>
    <row r="26" spans="2:13" s="1" customFormat="1" ht="12" customHeight="1">
      <c r="B26" s="31"/>
      <c r="D26" s="26" t="s">
        <v>34</v>
      </c>
      <c r="M26" s="31"/>
    </row>
    <row r="27" spans="2:13" s="7" customFormat="1" ht="16.5" customHeight="1">
      <c r="B27" s="92"/>
      <c r="E27" s="234" t="s">
        <v>1</v>
      </c>
      <c r="F27" s="234"/>
      <c r="G27" s="234"/>
      <c r="H27" s="234"/>
      <c r="M27" s="92"/>
    </row>
    <row r="28" spans="2:13" s="1" customFormat="1" ht="6.9" customHeight="1">
      <c r="B28" s="31"/>
      <c r="M28" s="31"/>
    </row>
    <row r="29" spans="2:13" s="1" customFormat="1" ht="6.9" customHeight="1">
      <c r="B29" s="31"/>
      <c r="D29" s="55"/>
      <c r="E29" s="55"/>
      <c r="F29" s="55"/>
      <c r="G29" s="55"/>
      <c r="H29" s="55"/>
      <c r="I29" s="55"/>
      <c r="J29" s="55"/>
      <c r="K29" s="55"/>
      <c r="L29" s="55"/>
      <c r="M29" s="31"/>
    </row>
    <row r="30" spans="2:13" s="1" customFormat="1" ht="14.4" customHeight="1">
      <c r="B30" s="31"/>
      <c r="D30" s="24" t="s">
        <v>101</v>
      </c>
      <c r="K30" s="93">
        <f>K96</f>
        <v>0</v>
      </c>
      <c r="M30" s="31"/>
    </row>
    <row r="31" spans="2:13" s="1" customFormat="1" ht="13.2">
      <c r="B31" s="31"/>
      <c r="E31" s="26" t="s">
        <v>102</v>
      </c>
      <c r="K31" s="94">
        <f>I96</f>
        <v>0</v>
      </c>
      <c r="M31" s="31"/>
    </row>
    <row r="32" spans="2:13" s="1" customFormat="1" ht="13.2">
      <c r="B32" s="31"/>
      <c r="E32" s="26" t="s">
        <v>103</v>
      </c>
      <c r="K32" s="94">
        <f>J96</f>
        <v>0</v>
      </c>
      <c r="M32" s="31"/>
    </row>
    <row r="33" spans="2:13" s="1" customFormat="1" ht="14.4" customHeight="1">
      <c r="B33" s="31"/>
      <c r="D33" s="95" t="s">
        <v>104</v>
      </c>
      <c r="K33" s="93">
        <f>K101</f>
        <v>0</v>
      </c>
      <c r="M33" s="31"/>
    </row>
    <row r="34" spans="2:13" s="1" customFormat="1" ht="25.35" customHeight="1">
      <c r="B34" s="31"/>
      <c r="D34" s="96" t="s">
        <v>35</v>
      </c>
      <c r="K34" s="68">
        <f>ROUND(K30 + K33, 2)</f>
        <v>0</v>
      </c>
      <c r="M34" s="31"/>
    </row>
    <row r="35" spans="2:13" s="1" customFormat="1" ht="6.9" customHeight="1">
      <c r="B35" s="31"/>
      <c r="D35" s="55"/>
      <c r="E35" s="55"/>
      <c r="F35" s="55"/>
      <c r="G35" s="55"/>
      <c r="H35" s="55"/>
      <c r="I35" s="55"/>
      <c r="J35" s="55"/>
      <c r="K35" s="55"/>
      <c r="L35" s="55"/>
      <c r="M35" s="31"/>
    </row>
    <row r="36" spans="2:13" s="1" customFormat="1" ht="14.4" customHeight="1">
      <c r="B36" s="31"/>
      <c r="F36" s="34" t="s">
        <v>37</v>
      </c>
      <c r="I36" s="34" t="s">
        <v>36</v>
      </c>
      <c r="K36" s="34" t="s">
        <v>38</v>
      </c>
      <c r="M36" s="31"/>
    </row>
    <row r="37" spans="2:13" s="1" customFormat="1" ht="14.4" customHeight="1">
      <c r="B37" s="31"/>
      <c r="D37" s="57" t="s">
        <v>39</v>
      </c>
      <c r="E37" s="36" t="s">
        <v>40</v>
      </c>
      <c r="F37" s="97">
        <f>ROUND((SUM(BE101:BE108) + SUM(BE128:BE182)),  2)</f>
        <v>0</v>
      </c>
      <c r="G37" s="98"/>
      <c r="H37" s="98"/>
      <c r="I37" s="99">
        <v>0.23</v>
      </c>
      <c r="J37" s="98"/>
      <c r="K37" s="97">
        <f>ROUND(((SUM(BE101:BE108) + SUM(BE128:BE182))*I37),  2)</f>
        <v>0</v>
      </c>
      <c r="M37" s="31"/>
    </row>
    <row r="38" spans="2:13" s="1" customFormat="1" ht="14.4" customHeight="1">
      <c r="B38" s="31"/>
      <c r="E38" s="36" t="s">
        <v>41</v>
      </c>
      <c r="F38" s="97">
        <f>ROUND((SUM(BF101:BF108) + SUM(BF128:BF182)),  2)</f>
        <v>0</v>
      </c>
      <c r="G38" s="98"/>
      <c r="H38" s="98"/>
      <c r="I38" s="99">
        <v>0.23</v>
      </c>
      <c r="J38" s="98"/>
      <c r="K38" s="97">
        <f>ROUND(((SUM(BF101:BF108) + SUM(BF128:BF182))*I38),  2)</f>
        <v>0</v>
      </c>
      <c r="M38" s="31"/>
    </row>
    <row r="39" spans="2:13" s="1" customFormat="1" ht="14.4" hidden="1" customHeight="1">
      <c r="B39" s="31"/>
      <c r="E39" s="26" t="s">
        <v>42</v>
      </c>
      <c r="F39" s="94">
        <f>ROUND((SUM(BG101:BG108) + SUM(BG128:BG182)),  2)</f>
        <v>0</v>
      </c>
      <c r="I39" s="100">
        <v>0.23</v>
      </c>
      <c r="K39" s="94">
        <f>0</f>
        <v>0</v>
      </c>
      <c r="M39" s="31"/>
    </row>
    <row r="40" spans="2:13" s="1" customFormat="1" ht="14.4" hidden="1" customHeight="1">
      <c r="B40" s="31"/>
      <c r="E40" s="26" t="s">
        <v>43</v>
      </c>
      <c r="F40" s="94">
        <f>ROUND((SUM(BH101:BH108) + SUM(BH128:BH182)),  2)</f>
        <v>0</v>
      </c>
      <c r="I40" s="100">
        <v>0.23</v>
      </c>
      <c r="K40" s="94">
        <f>0</f>
        <v>0</v>
      </c>
      <c r="M40" s="31"/>
    </row>
    <row r="41" spans="2:13" s="1" customFormat="1" ht="14.4" hidden="1" customHeight="1">
      <c r="B41" s="31"/>
      <c r="E41" s="36" t="s">
        <v>44</v>
      </c>
      <c r="F41" s="97">
        <f>ROUND((SUM(BI101:BI108) + SUM(BI128:BI182)),  2)</f>
        <v>0</v>
      </c>
      <c r="G41" s="98"/>
      <c r="H41" s="98"/>
      <c r="I41" s="99">
        <v>0</v>
      </c>
      <c r="J41" s="98"/>
      <c r="K41" s="97">
        <f>0</f>
        <v>0</v>
      </c>
      <c r="M41" s="31"/>
    </row>
    <row r="42" spans="2:13" s="1" customFormat="1" ht="6.9" customHeight="1">
      <c r="B42" s="31"/>
      <c r="M42" s="31"/>
    </row>
    <row r="43" spans="2:13" s="1" customFormat="1" ht="25.35" customHeight="1">
      <c r="B43" s="31"/>
      <c r="C43" s="101"/>
      <c r="D43" s="102" t="s">
        <v>45</v>
      </c>
      <c r="E43" s="59"/>
      <c r="F43" s="59"/>
      <c r="G43" s="103" t="s">
        <v>46</v>
      </c>
      <c r="H43" s="104" t="s">
        <v>47</v>
      </c>
      <c r="I43" s="59"/>
      <c r="J43" s="59"/>
      <c r="K43" s="105">
        <f>SUM(K34:K41)</f>
        <v>0</v>
      </c>
      <c r="L43" s="106"/>
      <c r="M43" s="31"/>
    </row>
    <row r="44" spans="2:13" s="1" customFormat="1" ht="14.4" customHeight="1">
      <c r="B44" s="31"/>
      <c r="M44" s="31"/>
    </row>
    <row r="45" spans="2:13" ht="14.4" customHeight="1">
      <c r="B45" s="19"/>
      <c r="M45" s="19"/>
    </row>
    <row r="46" spans="2:13" ht="14.4" customHeight="1">
      <c r="B46" s="19"/>
      <c r="M46" s="19"/>
    </row>
    <row r="47" spans="2:13" ht="14.4" customHeight="1">
      <c r="B47" s="19"/>
      <c r="M47" s="19"/>
    </row>
    <row r="48" spans="2:13" ht="14.4" customHeight="1">
      <c r="B48" s="19"/>
      <c r="M48" s="19"/>
    </row>
    <row r="49" spans="2:13" ht="14.4" customHeight="1">
      <c r="B49" s="19"/>
      <c r="M49" s="19"/>
    </row>
    <row r="50" spans="2:13" s="1" customFormat="1" ht="14.4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4"/>
      <c r="M50" s="31"/>
    </row>
    <row r="51" spans="2:13" ht="10.199999999999999">
      <c r="B51" s="19"/>
      <c r="M51" s="19"/>
    </row>
    <row r="52" spans="2:13" ht="10.199999999999999">
      <c r="B52" s="19"/>
      <c r="M52" s="19"/>
    </row>
    <row r="53" spans="2:13" ht="10.199999999999999">
      <c r="B53" s="19"/>
      <c r="M53" s="19"/>
    </row>
    <row r="54" spans="2:13" ht="10.199999999999999">
      <c r="B54" s="19"/>
      <c r="M54" s="19"/>
    </row>
    <row r="55" spans="2:13" ht="10.199999999999999">
      <c r="B55" s="19"/>
      <c r="M55" s="19"/>
    </row>
    <row r="56" spans="2:13" ht="10.199999999999999">
      <c r="B56" s="19"/>
      <c r="M56" s="19"/>
    </row>
    <row r="57" spans="2:13" ht="10.199999999999999">
      <c r="B57" s="19"/>
      <c r="M57" s="19"/>
    </row>
    <row r="58" spans="2:13" ht="10.199999999999999">
      <c r="B58" s="19"/>
      <c r="M58" s="19"/>
    </row>
    <row r="59" spans="2:13" ht="10.199999999999999">
      <c r="B59" s="19"/>
      <c r="M59" s="19"/>
    </row>
    <row r="60" spans="2:13" ht="10.199999999999999">
      <c r="B60" s="19"/>
      <c r="M60" s="19"/>
    </row>
    <row r="61" spans="2:13" s="1" customFormat="1" ht="13.2">
      <c r="B61" s="31"/>
      <c r="D61" s="45" t="s">
        <v>50</v>
      </c>
      <c r="E61" s="33"/>
      <c r="F61" s="107" t="s">
        <v>51</v>
      </c>
      <c r="G61" s="45" t="s">
        <v>50</v>
      </c>
      <c r="H61" s="33"/>
      <c r="I61" s="33"/>
      <c r="J61" s="108" t="s">
        <v>51</v>
      </c>
      <c r="K61" s="33"/>
      <c r="L61" s="33"/>
      <c r="M61" s="31"/>
    </row>
    <row r="62" spans="2:13" ht="10.199999999999999">
      <c r="B62" s="19"/>
      <c r="M62" s="19"/>
    </row>
    <row r="63" spans="2:13" ht="10.199999999999999">
      <c r="B63" s="19"/>
      <c r="M63" s="19"/>
    </row>
    <row r="64" spans="2:13" ht="10.199999999999999">
      <c r="B64" s="19"/>
      <c r="M64" s="19"/>
    </row>
    <row r="65" spans="2:13" s="1" customFormat="1" ht="13.2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44"/>
      <c r="M65" s="31"/>
    </row>
    <row r="66" spans="2:13" ht="10.199999999999999">
      <c r="B66" s="19"/>
      <c r="M66" s="19"/>
    </row>
    <row r="67" spans="2:13" ht="10.199999999999999">
      <c r="B67" s="19"/>
      <c r="M67" s="19"/>
    </row>
    <row r="68" spans="2:13" ht="10.199999999999999">
      <c r="B68" s="19"/>
      <c r="M68" s="19"/>
    </row>
    <row r="69" spans="2:13" ht="10.199999999999999">
      <c r="B69" s="19"/>
      <c r="M69" s="19"/>
    </row>
    <row r="70" spans="2:13" ht="10.199999999999999">
      <c r="B70" s="19"/>
      <c r="M70" s="19"/>
    </row>
    <row r="71" spans="2:13" ht="10.199999999999999">
      <c r="B71" s="19"/>
      <c r="M71" s="19"/>
    </row>
    <row r="72" spans="2:13" ht="10.199999999999999">
      <c r="B72" s="19"/>
      <c r="M72" s="19"/>
    </row>
    <row r="73" spans="2:13" ht="10.199999999999999">
      <c r="B73" s="19"/>
      <c r="M73" s="19"/>
    </row>
    <row r="74" spans="2:13" ht="10.199999999999999">
      <c r="B74" s="19"/>
      <c r="M74" s="19"/>
    </row>
    <row r="75" spans="2:13" ht="10.199999999999999">
      <c r="B75" s="19"/>
      <c r="M75" s="19"/>
    </row>
    <row r="76" spans="2:13" s="1" customFormat="1" ht="13.2">
      <c r="B76" s="31"/>
      <c r="D76" s="45" t="s">
        <v>50</v>
      </c>
      <c r="E76" s="33"/>
      <c r="F76" s="107" t="s">
        <v>51</v>
      </c>
      <c r="G76" s="45" t="s">
        <v>50</v>
      </c>
      <c r="H76" s="33"/>
      <c r="I76" s="33"/>
      <c r="J76" s="108" t="s">
        <v>51</v>
      </c>
      <c r="K76" s="33"/>
      <c r="L76" s="33"/>
      <c r="M76" s="31"/>
    </row>
    <row r="77" spans="2:13" s="1" customFormat="1" ht="14.4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31"/>
    </row>
    <row r="81" spans="2:47" s="1" customFormat="1" ht="6.9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31"/>
    </row>
    <row r="82" spans="2:47" s="1" customFormat="1" ht="24.9" customHeight="1">
      <c r="B82" s="31"/>
      <c r="C82" s="20" t="s">
        <v>105</v>
      </c>
      <c r="M82" s="31"/>
    </row>
    <row r="83" spans="2:47" s="1" customFormat="1" ht="6.9" customHeight="1">
      <c r="B83" s="31"/>
      <c r="M83" s="31"/>
    </row>
    <row r="84" spans="2:47" s="1" customFormat="1" ht="12" customHeight="1">
      <c r="B84" s="31"/>
      <c r="C84" s="26" t="s">
        <v>15</v>
      </c>
      <c r="M84" s="31"/>
    </row>
    <row r="85" spans="2:47" s="1" customFormat="1" ht="16.5" customHeight="1">
      <c r="B85" s="31"/>
      <c r="E85" s="248" t="str">
        <f>E7</f>
        <v>Suhrnny vykaz-vymer SO 01 - marec 2025</v>
      </c>
      <c r="F85" s="249"/>
      <c r="G85" s="249"/>
      <c r="H85" s="249"/>
      <c r="M85" s="31"/>
    </row>
    <row r="86" spans="2:47" s="1" customFormat="1" ht="12" customHeight="1">
      <c r="B86" s="31"/>
      <c r="C86" s="26" t="s">
        <v>99</v>
      </c>
      <c r="M86" s="31"/>
    </row>
    <row r="87" spans="2:47" s="1" customFormat="1" ht="16.5" customHeight="1">
      <c r="B87" s="31"/>
      <c r="E87" s="207" t="str">
        <f>E9</f>
        <v>BLZ - Bleskozvod</v>
      </c>
      <c r="F87" s="250"/>
      <c r="G87" s="250"/>
      <c r="H87" s="250"/>
      <c r="M87" s="31"/>
    </row>
    <row r="88" spans="2:47" s="1" customFormat="1" ht="6.9" customHeight="1">
      <c r="B88" s="31"/>
      <c r="M88" s="31"/>
    </row>
    <row r="89" spans="2:47" s="1" customFormat="1" ht="12" customHeight="1">
      <c r="B89" s="31"/>
      <c r="C89" s="26" t="s">
        <v>19</v>
      </c>
      <c r="F89" s="24" t="str">
        <f>F12</f>
        <v>Poltár, Rovňany</v>
      </c>
      <c r="I89" s="26" t="s">
        <v>21</v>
      </c>
      <c r="J89" s="54" t="str">
        <f>IF(J12="","",J12)</f>
        <v>1. 3. 2025</v>
      </c>
      <c r="M89" s="31"/>
    </row>
    <row r="90" spans="2:47" s="1" customFormat="1" ht="6.9" customHeight="1">
      <c r="B90" s="31"/>
      <c r="M90" s="31"/>
    </row>
    <row r="91" spans="2:47" s="1" customFormat="1" ht="40.049999999999997" customHeight="1">
      <c r="B91" s="31"/>
      <c r="C91" s="26" t="s">
        <v>23</v>
      </c>
      <c r="F91" s="24" t="str">
        <f>E15</f>
        <v>Banskobystrický samosprávny kraj</v>
      </c>
      <c r="I91" s="26" t="s">
        <v>29</v>
      </c>
      <c r="J91" s="29" t="str">
        <f>E21</f>
        <v>D&amp;T Solutions, s.r.o., Magnezitárska 2/A, Košice</v>
      </c>
      <c r="M91" s="31"/>
    </row>
    <row r="92" spans="2:47" s="1" customFormat="1" ht="15.15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M92" s="31"/>
    </row>
    <row r="93" spans="2:47" s="1" customFormat="1" ht="10.35" customHeight="1">
      <c r="B93" s="31"/>
      <c r="M93" s="31"/>
    </row>
    <row r="94" spans="2:47" s="1" customFormat="1" ht="29.25" customHeight="1">
      <c r="B94" s="31"/>
      <c r="C94" s="109" t="s">
        <v>106</v>
      </c>
      <c r="D94" s="101"/>
      <c r="E94" s="101"/>
      <c r="F94" s="101"/>
      <c r="G94" s="101"/>
      <c r="H94" s="101"/>
      <c r="I94" s="110" t="s">
        <v>107</v>
      </c>
      <c r="J94" s="110" t="s">
        <v>108</v>
      </c>
      <c r="K94" s="110" t="s">
        <v>109</v>
      </c>
      <c r="L94" s="101"/>
      <c r="M94" s="31"/>
    </row>
    <row r="95" spans="2:47" s="1" customFormat="1" ht="10.35" customHeight="1">
      <c r="B95" s="31"/>
      <c r="M95" s="31"/>
    </row>
    <row r="96" spans="2:47" s="1" customFormat="1" ht="22.8" customHeight="1">
      <c r="B96" s="31"/>
      <c r="C96" s="111" t="s">
        <v>110</v>
      </c>
      <c r="I96" s="68">
        <f>Q128</f>
        <v>0</v>
      </c>
      <c r="J96" s="68">
        <f>R128</f>
        <v>0</v>
      </c>
      <c r="K96" s="68">
        <f>K128</f>
        <v>0</v>
      </c>
      <c r="M96" s="31"/>
      <c r="AU96" s="16" t="s">
        <v>111</v>
      </c>
    </row>
    <row r="97" spans="2:65" s="8" customFormat="1" ht="24.9" customHeight="1">
      <c r="B97" s="112"/>
      <c r="D97" s="113" t="s">
        <v>1332</v>
      </c>
      <c r="E97" s="114"/>
      <c r="F97" s="114"/>
      <c r="G97" s="114"/>
      <c r="H97" s="114"/>
      <c r="I97" s="115">
        <f>Q129</f>
        <v>0</v>
      </c>
      <c r="J97" s="115">
        <f>R129</f>
        <v>0</v>
      </c>
      <c r="K97" s="115">
        <f>K129</f>
        <v>0</v>
      </c>
      <c r="M97" s="112"/>
    </row>
    <row r="98" spans="2:65" s="8" customFormat="1" ht="24.9" customHeight="1">
      <c r="B98" s="112"/>
      <c r="D98" s="113" t="s">
        <v>1333</v>
      </c>
      <c r="E98" s="114"/>
      <c r="F98" s="114"/>
      <c r="G98" s="114"/>
      <c r="H98" s="114"/>
      <c r="I98" s="115">
        <f>Q173</f>
        <v>0</v>
      </c>
      <c r="J98" s="115">
        <f>R173</f>
        <v>0</v>
      </c>
      <c r="K98" s="115">
        <f>K173</f>
        <v>0</v>
      </c>
      <c r="M98" s="112"/>
    </row>
    <row r="99" spans="2:65" s="1" customFormat="1" ht="21.75" customHeight="1">
      <c r="B99" s="31"/>
      <c r="M99" s="31"/>
    </row>
    <row r="100" spans="2:65" s="1" customFormat="1" ht="6.9" customHeight="1">
      <c r="B100" s="31"/>
      <c r="M100" s="31"/>
    </row>
    <row r="101" spans="2:65" s="1" customFormat="1" ht="29.25" customHeight="1">
      <c r="B101" s="31"/>
      <c r="C101" s="111" t="s">
        <v>134</v>
      </c>
      <c r="K101" s="120">
        <f>ROUND(K102 + K103 + K104 + K105 + K106 + K107,2)</f>
        <v>0</v>
      </c>
      <c r="M101" s="31"/>
      <c r="O101" s="121" t="s">
        <v>39</v>
      </c>
    </row>
    <row r="102" spans="2:65" s="1" customFormat="1" ht="18" customHeight="1">
      <c r="B102" s="31"/>
      <c r="D102" s="252" t="s">
        <v>135</v>
      </c>
      <c r="E102" s="253"/>
      <c r="F102" s="253"/>
      <c r="K102" s="123">
        <v>0</v>
      </c>
      <c r="M102" s="124"/>
      <c r="N102" s="125"/>
      <c r="O102" s="126" t="s">
        <v>41</v>
      </c>
      <c r="P102" s="125"/>
      <c r="Q102" s="125"/>
      <c r="R102" s="125"/>
      <c r="S102" s="125"/>
      <c r="T102" s="125"/>
      <c r="U102" s="125"/>
      <c r="V102" s="125"/>
      <c r="W102" s="125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5"/>
      <c r="AH102" s="125"/>
      <c r="AI102" s="125"/>
      <c r="AJ102" s="125"/>
      <c r="AK102" s="125"/>
      <c r="AL102" s="125"/>
      <c r="AM102" s="125"/>
      <c r="AN102" s="125"/>
      <c r="AO102" s="125"/>
      <c r="AP102" s="125"/>
      <c r="AQ102" s="125"/>
      <c r="AR102" s="125"/>
      <c r="AS102" s="125"/>
      <c r="AT102" s="125"/>
      <c r="AU102" s="125"/>
      <c r="AV102" s="125"/>
      <c r="AW102" s="125"/>
      <c r="AX102" s="125"/>
      <c r="AY102" s="127" t="s">
        <v>136</v>
      </c>
      <c r="AZ102" s="125"/>
      <c r="BA102" s="125"/>
      <c r="BB102" s="125"/>
      <c r="BC102" s="125"/>
      <c r="BD102" s="125"/>
      <c r="BE102" s="128">
        <f t="shared" ref="BE102:BE107" si="0">IF(O102="základná",K102,0)</f>
        <v>0</v>
      </c>
      <c r="BF102" s="128">
        <f t="shared" ref="BF102:BF107" si="1">IF(O102="znížená",K102,0)</f>
        <v>0</v>
      </c>
      <c r="BG102" s="128">
        <f t="shared" ref="BG102:BG107" si="2">IF(O102="zákl. prenesená",K102,0)</f>
        <v>0</v>
      </c>
      <c r="BH102" s="128">
        <f t="shared" ref="BH102:BH107" si="3">IF(O102="zníž. prenesená",K102,0)</f>
        <v>0</v>
      </c>
      <c r="BI102" s="128">
        <f t="shared" ref="BI102:BI107" si="4">IF(O102="nulová",K102,0)</f>
        <v>0</v>
      </c>
      <c r="BJ102" s="127" t="s">
        <v>137</v>
      </c>
      <c r="BK102" s="125"/>
      <c r="BL102" s="125"/>
      <c r="BM102" s="125"/>
    </row>
    <row r="103" spans="2:65" s="1" customFormat="1" ht="18" customHeight="1">
      <c r="B103" s="31"/>
      <c r="D103" s="252" t="s">
        <v>138</v>
      </c>
      <c r="E103" s="253"/>
      <c r="F103" s="253"/>
      <c r="K103" s="123">
        <v>0</v>
      </c>
      <c r="M103" s="124"/>
      <c r="N103" s="125"/>
      <c r="O103" s="126" t="s">
        <v>41</v>
      </c>
      <c r="P103" s="125"/>
      <c r="Q103" s="125"/>
      <c r="R103" s="12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5"/>
      <c r="AJ103" s="125"/>
      <c r="AK103" s="125"/>
      <c r="AL103" s="125"/>
      <c r="AM103" s="125"/>
      <c r="AN103" s="125"/>
      <c r="AO103" s="125"/>
      <c r="AP103" s="125"/>
      <c r="AQ103" s="125"/>
      <c r="AR103" s="125"/>
      <c r="AS103" s="125"/>
      <c r="AT103" s="125"/>
      <c r="AU103" s="125"/>
      <c r="AV103" s="125"/>
      <c r="AW103" s="125"/>
      <c r="AX103" s="125"/>
      <c r="AY103" s="127" t="s">
        <v>136</v>
      </c>
      <c r="AZ103" s="125"/>
      <c r="BA103" s="125"/>
      <c r="BB103" s="125"/>
      <c r="BC103" s="125"/>
      <c r="BD103" s="125"/>
      <c r="BE103" s="128">
        <f t="shared" si="0"/>
        <v>0</v>
      </c>
      <c r="BF103" s="128">
        <f t="shared" si="1"/>
        <v>0</v>
      </c>
      <c r="BG103" s="128">
        <f t="shared" si="2"/>
        <v>0</v>
      </c>
      <c r="BH103" s="128">
        <f t="shared" si="3"/>
        <v>0</v>
      </c>
      <c r="BI103" s="128">
        <f t="shared" si="4"/>
        <v>0</v>
      </c>
      <c r="BJ103" s="127" t="s">
        <v>137</v>
      </c>
      <c r="BK103" s="125"/>
      <c r="BL103" s="125"/>
      <c r="BM103" s="125"/>
    </row>
    <row r="104" spans="2:65" s="1" customFormat="1" ht="18" customHeight="1">
      <c r="B104" s="31"/>
      <c r="D104" s="252" t="s">
        <v>139</v>
      </c>
      <c r="E104" s="253"/>
      <c r="F104" s="253"/>
      <c r="K104" s="123">
        <v>0</v>
      </c>
      <c r="M104" s="124"/>
      <c r="N104" s="125"/>
      <c r="O104" s="126" t="s">
        <v>41</v>
      </c>
      <c r="P104" s="125"/>
      <c r="Q104" s="125"/>
      <c r="R104" s="125"/>
      <c r="S104" s="125"/>
      <c r="T104" s="125"/>
      <c r="U104" s="125"/>
      <c r="V104" s="125"/>
      <c r="W104" s="125"/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5"/>
      <c r="AH104" s="125"/>
      <c r="AI104" s="125"/>
      <c r="AJ104" s="125"/>
      <c r="AK104" s="125"/>
      <c r="AL104" s="125"/>
      <c r="AM104" s="125"/>
      <c r="AN104" s="125"/>
      <c r="AO104" s="125"/>
      <c r="AP104" s="125"/>
      <c r="AQ104" s="125"/>
      <c r="AR104" s="125"/>
      <c r="AS104" s="125"/>
      <c r="AT104" s="125"/>
      <c r="AU104" s="125"/>
      <c r="AV104" s="125"/>
      <c r="AW104" s="125"/>
      <c r="AX104" s="125"/>
      <c r="AY104" s="127" t="s">
        <v>136</v>
      </c>
      <c r="AZ104" s="125"/>
      <c r="BA104" s="125"/>
      <c r="BB104" s="125"/>
      <c r="BC104" s="125"/>
      <c r="BD104" s="125"/>
      <c r="BE104" s="128">
        <f t="shared" si="0"/>
        <v>0</v>
      </c>
      <c r="BF104" s="128">
        <f t="shared" si="1"/>
        <v>0</v>
      </c>
      <c r="BG104" s="128">
        <f t="shared" si="2"/>
        <v>0</v>
      </c>
      <c r="BH104" s="128">
        <f t="shared" si="3"/>
        <v>0</v>
      </c>
      <c r="BI104" s="128">
        <f t="shared" si="4"/>
        <v>0</v>
      </c>
      <c r="BJ104" s="127" t="s">
        <v>137</v>
      </c>
      <c r="BK104" s="125"/>
      <c r="BL104" s="125"/>
      <c r="BM104" s="125"/>
    </row>
    <row r="105" spans="2:65" s="1" customFormat="1" ht="18" customHeight="1">
      <c r="B105" s="31"/>
      <c r="D105" s="252" t="s">
        <v>140</v>
      </c>
      <c r="E105" s="253"/>
      <c r="F105" s="253"/>
      <c r="K105" s="123">
        <v>0</v>
      </c>
      <c r="M105" s="124"/>
      <c r="N105" s="125"/>
      <c r="O105" s="126" t="s">
        <v>41</v>
      </c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  <c r="AD105" s="125"/>
      <c r="AE105" s="125"/>
      <c r="AF105" s="125"/>
      <c r="AG105" s="125"/>
      <c r="AH105" s="125"/>
      <c r="AI105" s="125"/>
      <c r="AJ105" s="125"/>
      <c r="AK105" s="125"/>
      <c r="AL105" s="125"/>
      <c r="AM105" s="125"/>
      <c r="AN105" s="125"/>
      <c r="AO105" s="125"/>
      <c r="AP105" s="125"/>
      <c r="AQ105" s="125"/>
      <c r="AR105" s="125"/>
      <c r="AS105" s="125"/>
      <c r="AT105" s="125"/>
      <c r="AU105" s="125"/>
      <c r="AV105" s="125"/>
      <c r="AW105" s="125"/>
      <c r="AX105" s="125"/>
      <c r="AY105" s="127" t="s">
        <v>136</v>
      </c>
      <c r="AZ105" s="125"/>
      <c r="BA105" s="125"/>
      <c r="BB105" s="125"/>
      <c r="BC105" s="125"/>
      <c r="BD105" s="125"/>
      <c r="BE105" s="128">
        <f t="shared" si="0"/>
        <v>0</v>
      </c>
      <c r="BF105" s="128">
        <f t="shared" si="1"/>
        <v>0</v>
      </c>
      <c r="BG105" s="128">
        <f t="shared" si="2"/>
        <v>0</v>
      </c>
      <c r="BH105" s="128">
        <f t="shared" si="3"/>
        <v>0</v>
      </c>
      <c r="BI105" s="128">
        <f t="shared" si="4"/>
        <v>0</v>
      </c>
      <c r="BJ105" s="127" t="s">
        <v>137</v>
      </c>
      <c r="BK105" s="125"/>
      <c r="BL105" s="125"/>
      <c r="BM105" s="125"/>
    </row>
    <row r="106" spans="2:65" s="1" customFormat="1" ht="18" customHeight="1">
      <c r="B106" s="31"/>
      <c r="D106" s="252" t="s">
        <v>141</v>
      </c>
      <c r="E106" s="253"/>
      <c r="F106" s="253"/>
      <c r="K106" s="123">
        <v>0</v>
      </c>
      <c r="M106" s="124"/>
      <c r="N106" s="125"/>
      <c r="O106" s="126" t="s">
        <v>41</v>
      </c>
      <c r="P106" s="125"/>
      <c r="Q106" s="125"/>
      <c r="R106" s="125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5"/>
      <c r="AF106" s="125"/>
      <c r="AG106" s="125"/>
      <c r="AH106" s="125"/>
      <c r="AI106" s="125"/>
      <c r="AJ106" s="125"/>
      <c r="AK106" s="125"/>
      <c r="AL106" s="125"/>
      <c r="AM106" s="125"/>
      <c r="AN106" s="125"/>
      <c r="AO106" s="125"/>
      <c r="AP106" s="125"/>
      <c r="AQ106" s="125"/>
      <c r="AR106" s="125"/>
      <c r="AS106" s="125"/>
      <c r="AT106" s="125"/>
      <c r="AU106" s="125"/>
      <c r="AV106" s="125"/>
      <c r="AW106" s="125"/>
      <c r="AX106" s="125"/>
      <c r="AY106" s="127" t="s">
        <v>136</v>
      </c>
      <c r="AZ106" s="125"/>
      <c r="BA106" s="125"/>
      <c r="BB106" s="125"/>
      <c r="BC106" s="125"/>
      <c r="BD106" s="125"/>
      <c r="BE106" s="128">
        <f t="shared" si="0"/>
        <v>0</v>
      </c>
      <c r="BF106" s="128">
        <f t="shared" si="1"/>
        <v>0</v>
      </c>
      <c r="BG106" s="128">
        <f t="shared" si="2"/>
        <v>0</v>
      </c>
      <c r="BH106" s="128">
        <f t="shared" si="3"/>
        <v>0</v>
      </c>
      <c r="BI106" s="128">
        <f t="shared" si="4"/>
        <v>0</v>
      </c>
      <c r="BJ106" s="127" t="s">
        <v>137</v>
      </c>
      <c r="BK106" s="125"/>
      <c r="BL106" s="125"/>
      <c r="BM106" s="125"/>
    </row>
    <row r="107" spans="2:65" s="1" customFormat="1" ht="18" customHeight="1">
      <c r="B107" s="31"/>
      <c r="D107" s="122" t="s">
        <v>142</v>
      </c>
      <c r="K107" s="123">
        <f>ROUND(K30*T107,2)</f>
        <v>0</v>
      </c>
      <c r="M107" s="124"/>
      <c r="N107" s="125"/>
      <c r="O107" s="126" t="s">
        <v>41</v>
      </c>
      <c r="P107" s="125"/>
      <c r="Q107" s="125"/>
      <c r="R107" s="125"/>
      <c r="S107" s="125"/>
      <c r="T107" s="125"/>
      <c r="U107" s="125"/>
      <c r="V107" s="125"/>
      <c r="W107" s="125"/>
      <c r="X107" s="125"/>
      <c r="Y107" s="125"/>
      <c r="Z107" s="125"/>
      <c r="AA107" s="125"/>
      <c r="AB107" s="125"/>
      <c r="AC107" s="125"/>
      <c r="AD107" s="125"/>
      <c r="AE107" s="125"/>
      <c r="AF107" s="125"/>
      <c r="AG107" s="125"/>
      <c r="AH107" s="125"/>
      <c r="AI107" s="125"/>
      <c r="AJ107" s="125"/>
      <c r="AK107" s="125"/>
      <c r="AL107" s="125"/>
      <c r="AM107" s="125"/>
      <c r="AN107" s="125"/>
      <c r="AO107" s="125"/>
      <c r="AP107" s="125"/>
      <c r="AQ107" s="125"/>
      <c r="AR107" s="125"/>
      <c r="AS107" s="125"/>
      <c r="AT107" s="125"/>
      <c r="AU107" s="125"/>
      <c r="AV107" s="125"/>
      <c r="AW107" s="125"/>
      <c r="AX107" s="125"/>
      <c r="AY107" s="127" t="s">
        <v>143</v>
      </c>
      <c r="AZ107" s="125"/>
      <c r="BA107" s="125"/>
      <c r="BB107" s="125"/>
      <c r="BC107" s="125"/>
      <c r="BD107" s="125"/>
      <c r="BE107" s="128">
        <f t="shared" si="0"/>
        <v>0</v>
      </c>
      <c r="BF107" s="128">
        <f t="shared" si="1"/>
        <v>0</v>
      </c>
      <c r="BG107" s="128">
        <f t="shared" si="2"/>
        <v>0</v>
      </c>
      <c r="BH107" s="128">
        <f t="shared" si="3"/>
        <v>0</v>
      </c>
      <c r="BI107" s="128">
        <f t="shared" si="4"/>
        <v>0</v>
      </c>
      <c r="BJ107" s="127" t="s">
        <v>137</v>
      </c>
      <c r="BK107" s="125"/>
      <c r="BL107" s="125"/>
      <c r="BM107" s="125"/>
    </row>
    <row r="108" spans="2:65" s="1" customFormat="1" ht="10.199999999999999">
      <c r="B108" s="31"/>
      <c r="M108" s="31"/>
    </row>
    <row r="109" spans="2:65" s="1" customFormat="1" ht="29.25" customHeight="1">
      <c r="B109" s="31"/>
      <c r="C109" s="129" t="s">
        <v>144</v>
      </c>
      <c r="D109" s="101"/>
      <c r="E109" s="101"/>
      <c r="F109" s="101"/>
      <c r="G109" s="101"/>
      <c r="H109" s="101"/>
      <c r="I109" s="101"/>
      <c r="J109" s="101"/>
      <c r="K109" s="130">
        <f>ROUND(K96+K101,2)</f>
        <v>0</v>
      </c>
      <c r="L109" s="101"/>
      <c r="M109" s="31"/>
    </row>
    <row r="110" spans="2:65" s="1" customFormat="1" ht="6.9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31"/>
    </row>
    <row r="114" spans="2:63" s="1" customFormat="1" ht="6.9" customHeight="1"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31"/>
    </row>
    <row r="115" spans="2:63" s="1" customFormat="1" ht="24.9" customHeight="1">
      <c r="B115" s="31"/>
      <c r="C115" s="20" t="s">
        <v>145</v>
      </c>
      <c r="M115" s="31"/>
    </row>
    <row r="116" spans="2:63" s="1" customFormat="1" ht="6.9" customHeight="1">
      <c r="B116" s="31"/>
      <c r="M116" s="31"/>
    </row>
    <row r="117" spans="2:63" s="1" customFormat="1" ht="12" customHeight="1">
      <c r="B117" s="31"/>
      <c r="C117" s="26" t="s">
        <v>15</v>
      </c>
      <c r="M117" s="31"/>
    </row>
    <row r="118" spans="2:63" s="1" customFormat="1" ht="16.5" customHeight="1">
      <c r="B118" s="31"/>
      <c r="E118" s="248" t="str">
        <f>E7</f>
        <v>Suhrnny vykaz-vymer SO 01 - marec 2025</v>
      </c>
      <c r="F118" s="249"/>
      <c r="G118" s="249"/>
      <c r="H118" s="249"/>
      <c r="M118" s="31"/>
    </row>
    <row r="119" spans="2:63" s="1" customFormat="1" ht="12" customHeight="1">
      <c r="B119" s="31"/>
      <c r="C119" s="26" t="s">
        <v>99</v>
      </c>
      <c r="M119" s="31"/>
    </row>
    <row r="120" spans="2:63" s="1" customFormat="1" ht="16.5" customHeight="1">
      <c r="B120" s="31"/>
      <c r="E120" s="207" t="str">
        <f>E9</f>
        <v>BLZ - Bleskozvod</v>
      </c>
      <c r="F120" s="250"/>
      <c r="G120" s="250"/>
      <c r="H120" s="250"/>
      <c r="M120" s="31"/>
    </row>
    <row r="121" spans="2:63" s="1" customFormat="1" ht="6.9" customHeight="1">
      <c r="B121" s="31"/>
      <c r="M121" s="31"/>
    </row>
    <row r="122" spans="2:63" s="1" customFormat="1" ht="12" customHeight="1">
      <c r="B122" s="31"/>
      <c r="C122" s="26" t="s">
        <v>19</v>
      </c>
      <c r="F122" s="24" t="str">
        <f>F12</f>
        <v>Poltár, Rovňany</v>
      </c>
      <c r="I122" s="26" t="s">
        <v>21</v>
      </c>
      <c r="J122" s="54" t="str">
        <f>IF(J12="","",J12)</f>
        <v>1. 3. 2025</v>
      </c>
      <c r="M122" s="31"/>
    </row>
    <row r="123" spans="2:63" s="1" customFormat="1" ht="6.9" customHeight="1">
      <c r="B123" s="31"/>
      <c r="M123" s="31"/>
    </row>
    <row r="124" spans="2:63" s="1" customFormat="1" ht="40.049999999999997" customHeight="1">
      <c r="B124" s="31"/>
      <c r="C124" s="26" t="s">
        <v>23</v>
      </c>
      <c r="F124" s="24" t="str">
        <f>E15</f>
        <v>Banskobystrický samosprávny kraj</v>
      </c>
      <c r="I124" s="26" t="s">
        <v>29</v>
      </c>
      <c r="J124" s="29" t="str">
        <f>E21</f>
        <v>D&amp;T Solutions, s.r.o., Magnezitárska 2/A, Košice</v>
      </c>
      <c r="M124" s="31"/>
    </row>
    <row r="125" spans="2:63" s="1" customFormat="1" ht="15.15" customHeight="1">
      <c r="B125" s="31"/>
      <c r="C125" s="26" t="s">
        <v>27</v>
      </c>
      <c r="F125" s="24" t="str">
        <f>IF(E18="","",E18)</f>
        <v>Vyplň údaj</v>
      </c>
      <c r="I125" s="26" t="s">
        <v>32</v>
      </c>
      <c r="J125" s="29" t="str">
        <f>E24</f>
        <v xml:space="preserve"> </v>
      </c>
      <c r="M125" s="31"/>
    </row>
    <row r="126" spans="2:63" s="1" customFormat="1" ht="10.35" customHeight="1">
      <c r="B126" s="31"/>
      <c r="M126" s="31"/>
    </row>
    <row r="127" spans="2:63" s="10" customFormat="1" ht="29.25" customHeight="1">
      <c r="B127" s="131"/>
      <c r="C127" s="132" t="s">
        <v>146</v>
      </c>
      <c r="D127" s="133" t="s">
        <v>60</v>
      </c>
      <c r="E127" s="133" t="s">
        <v>56</v>
      </c>
      <c r="F127" s="133" t="s">
        <v>57</v>
      </c>
      <c r="G127" s="133" t="s">
        <v>147</v>
      </c>
      <c r="H127" s="133" t="s">
        <v>148</v>
      </c>
      <c r="I127" s="133" t="s">
        <v>149</v>
      </c>
      <c r="J127" s="133" t="s">
        <v>150</v>
      </c>
      <c r="K127" s="134" t="s">
        <v>109</v>
      </c>
      <c r="L127" s="135" t="s">
        <v>151</v>
      </c>
      <c r="M127" s="131"/>
      <c r="N127" s="61" t="s">
        <v>1</v>
      </c>
      <c r="O127" s="62" t="s">
        <v>39</v>
      </c>
      <c r="P127" s="62" t="s">
        <v>152</v>
      </c>
      <c r="Q127" s="62" t="s">
        <v>153</v>
      </c>
      <c r="R127" s="62" t="s">
        <v>154</v>
      </c>
      <c r="S127" s="62" t="s">
        <v>155</v>
      </c>
      <c r="T127" s="62" t="s">
        <v>156</v>
      </c>
      <c r="U127" s="62" t="s">
        <v>157</v>
      </c>
      <c r="V127" s="62" t="s">
        <v>158</v>
      </c>
      <c r="W127" s="62" t="s">
        <v>159</v>
      </c>
      <c r="X127" s="63" t="s">
        <v>160</v>
      </c>
    </row>
    <row r="128" spans="2:63" s="1" customFormat="1" ht="22.8" customHeight="1">
      <c r="B128" s="31"/>
      <c r="C128" s="66" t="s">
        <v>101</v>
      </c>
      <c r="K128" s="136">
        <f>BK128</f>
        <v>0</v>
      </c>
      <c r="M128" s="31"/>
      <c r="N128" s="64"/>
      <c r="O128" s="55"/>
      <c r="P128" s="55"/>
      <c r="Q128" s="137">
        <f>Q129+Q173</f>
        <v>0</v>
      </c>
      <c r="R128" s="137">
        <f>R129+R173</f>
        <v>0</v>
      </c>
      <c r="S128" s="55"/>
      <c r="T128" s="138">
        <f>T129+T173</f>
        <v>0</v>
      </c>
      <c r="U128" s="55"/>
      <c r="V128" s="138">
        <f>V129+V173</f>
        <v>0</v>
      </c>
      <c r="W128" s="55"/>
      <c r="X128" s="139">
        <f>X129+X173</f>
        <v>0</v>
      </c>
      <c r="AT128" s="16" t="s">
        <v>76</v>
      </c>
      <c r="AU128" s="16" t="s">
        <v>111</v>
      </c>
      <c r="BK128" s="140">
        <f>BK129+BK173</f>
        <v>0</v>
      </c>
    </row>
    <row r="129" spans="2:65" s="11" customFormat="1" ht="25.95" customHeight="1">
      <c r="B129" s="141"/>
      <c r="D129" s="142" t="s">
        <v>76</v>
      </c>
      <c r="E129" s="143" t="s">
        <v>1164</v>
      </c>
      <c r="F129" s="143" t="s">
        <v>1334</v>
      </c>
      <c r="I129" s="144"/>
      <c r="J129" s="144"/>
      <c r="K129" s="145">
        <f>BK129</f>
        <v>0</v>
      </c>
      <c r="M129" s="141"/>
      <c r="N129" s="146"/>
      <c r="Q129" s="147">
        <f>SUM(Q130:Q172)</f>
        <v>0</v>
      </c>
      <c r="R129" s="147">
        <f>SUM(R130:R172)</f>
        <v>0</v>
      </c>
      <c r="T129" s="148">
        <f>SUM(T130:T172)</f>
        <v>0</v>
      </c>
      <c r="V129" s="148">
        <f>SUM(V130:V172)</f>
        <v>0</v>
      </c>
      <c r="X129" s="149">
        <f>SUM(X130:X172)</f>
        <v>0</v>
      </c>
      <c r="AR129" s="142" t="s">
        <v>85</v>
      </c>
      <c r="AT129" s="150" t="s">
        <v>76</v>
      </c>
      <c r="AU129" s="150" t="s">
        <v>77</v>
      </c>
      <c r="AY129" s="142" t="s">
        <v>163</v>
      </c>
      <c r="BK129" s="151">
        <f>SUM(BK130:BK172)</f>
        <v>0</v>
      </c>
    </row>
    <row r="130" spans="2:65" s="1" customFormat="1" ht="24.15" customHeight="1">
      <c r="B130" s="31"/>
      <c r="C130" s="154" t="s">
        <v>85</v>
      </c>
      <c r="D130" s="154" t="s">
        <v>165</v>
      </c>
      <c r="E130" s="155" t="s">
        <v>1335</v>
      </c>
      <c r="F130" s="156" t="s">
        <v>1336</v>
      </c>
      <c r="G130" s="157" t="s">
        <v>520</v>
      </c>
      <c r="H130" s="158">
        <v>180</v>
      </c>
      <c r="I130" s="159"/>
      <c r="J130" s="159"/>
      <c r="K130" s="158">
        <f t="shared" ref="K130:K172" si="5">ROUND(P130*H130,3)</f>
        <v>0</v>
      </c>
      <c r="L130" s="160"/>
      <c r="M130" s="31"/>
      <c r="N130" s="161" t="s">
        <v>1</v>
      </c>
      <c r="O130" s="121" t="s">
        <v>41</v>
      </c>
      <c r="P130" s="162">
        <f t="shared" ref="P130:P172" si="6">I130+J130</f>
        <v>0</v>
      </c>
      <c r="Q130" s="162">
        <f t="shared" ref="Q130:Q172" si="7">ROUND(I130*H130,3)</f>
        <v>0</v>
      </c>
      <c r="R130" s="162">
        <f t="shared" ref="R130:R172" si="8">ROUND(J130*H130,3)</f>
        <v>0</v>
      </c>
      <c r="T130" s="163">
        <f t="shared" ref="T130:T172" si="9">S130*H130</f>
        <v>0</v>
      </c>
      <c r="U130" s="163">
        <v>0</v>
      </c>
      <c r="V130" s="163">
        <f t="shared" ref="V130:V172" si="10">U130*H130</f>
        <v>0</v>
      </c>
      <c r="W130" s="163">
        <v>0</v>
      </c>
      <c r="X130" s="164">
        <f t="shared" ref="X130:X172" si="11">W130*H130</f>
        <v>0</v>
      </c>
      <c r="AR130" s="165" t="s">
        <v>169</v>
      </c>
      <c r="AT130" s="165" t="s">
        <v>165</v>
      </c>
      <c r="AU130" s="165" t="s">
        <v>85</v>
      </c>
      <c r="AY130" s="16" t="s">
        <v>163</v>
      </c>
      <c r="BE130" s="166">
        <f t="shared" ref="BE130:BE172" si="12">IF(O130="základná",K130,0)</f>
        <v>0</v>
      </c>
      <c r="BF130" s="166">
        <f t="shared" ref="BF130:BF172" si="13">IF(O130="znížená",K130,0)</f>
        <v>0</v>
      </c>
      <c r="BG130" s="166">
        <f t="shared" ref="BG130:BG172" si="14">IF(O130="zákl. prenesená",K130,0)</f>
        <v>0</v>
      </c>
      <c r="BH130" s="166">
        <f t="shared" ref="BH130:BH172" si="15">IF(O130="zníž. prenesená",K130,0)</f>
        <v>0</v>
      </c>
      <c r="BI130" s="166">
        <f t="shared" ref="BI130:BI172" si="16">IF(O130="nulová",K130,0)</f>
        <v>0</v>
      </c>
      <c r="BJ130" s="16" t="s">
        <v>137</v>
      </c>
      <c r="BK130" s="167">
        <f t="shared" ref="BK130:BK172" si="17">ROUND(P130*H130,3)</f>
        <v>0</v>
      </c>
      <c r="BL130" s="16" t="s">
        <v>169</v>
      </c>
      <c r="BM130" s="165" t="s">
        <v>137</v>
      </c>
    </row>
    <row r="131" spans="2:65" s="1" customFormat="1" ht="16.5" customHeight="1">
      <c r="B131" s="31"/>
      <c r="C131" s="189" t="s">
        <v>137</v>
      </c>
      <c r="D131" s="189" t="s">
        <v>466</v>
      </c>
      <c r="E131" s="190" t="s">
        <v>1337</v>
      </c>
      <c r="F131" s="191" t="s">
        <v>1338</v>
      </c>
      <c r="G131" s="192" t="s">
        <v>694</v>
      </c>
      <c r="H131" s="193">
        <v>24.3</v>
      </c>
      <c r="I131" s="194"/>
      <c r="J131" s="195"/>
      <c r="K131" s="193">
        <f t="shared" si="5"/>
        <v>0</v>
      </c>
      <c r="L131" s="195"/>
      <c r="M131" s="196"/>
      <c r="N131" s="197" t="s">
        <v>1</v>
      </c>
      <c r="O131" s="121" t="s">
        <v>41</v>
      </c>
      <c r="P131" s="162">
        <f t="shared" si="6"/>
        <v>0</v>
      </c>
      <c r="Q131" s="162">
        <f t="shared" si="7"/>
        <v>0</v>
      </c>
      <c r="R131" s="162">
        <f t="shared" si="8"/>
        <v>0</v>
      </c>
      <c r="T131" s="163">
        <f t="shared" si="9"/>
        <v>0</v>
      </c>
      <c r="U131" s="163">
        <v>0</v>
      </c>
      <c r="V131" s="163">
        <f t="shared" si="10"/>
        <v>0</v>
      </c>
      <c r="W131" s="163">
        <v>0</v>
      </c>
      <c r="X131" s="164">
        <f t="shared" si="11"/>
        <v>0</v>
      </c>
      <c r="AR131" s="165" t="s">
        <v>182</v>
      </c>
      <c r="AT131" s="165" t="s">
        <v>466</v>
      </c>
      <c r="AU131" s="165" t="s">
        <v>85</v>
      </c>
      <c r="AY131" s="16" t="s">
        <v>163</v>
      </c>
      <c r="BE131" s="166">
        <f t="shared" si="12"/>
        <v>0</v>
      </c>
      <c r="BF131" s="166">
        <f t="shared" si="13"/>
        <v>0</v>
      </c>
      <c r="BG131" s="166">
        <f t="shared" si="14"/>
        <v>0</v>
      </c>
      <c r="BH131" s="166">
        <f t="shared" si="15"/>
        <v>0</v>
      </c>
      <c r="BI131" s="166">
        <f t="shared" si="16"/>
        <v>0</v>
      </c>
      <c r="BJ131" s="16" t="s">
        <v>137</v>
      </c>
      <c r="BK131" s="167">
        <f t="shared" si="17"/>
        <v>0</v>
      </c>
      <c r="BL131" s="16" t="s">
        <v>169</v>
      </c>
      <c r="BM131" s="165" t="s">
        <v>169</v>
      </c>
    </row>
    <row r="132" spans="2:65" s="1" customFormat="1" ht="24.15" customHeight="1">
      <c r="B132" s="31"/>
      <c r="C132" s="154" t="s">
        <v>176</v>
      </c>
      <c r="D132" s="154" t="s">
        <v>165</v>
      </c>
      <c r="E132" s="155" t="s">
        <v>1339</v>
      </c>
      <c r="F132" s="156" t="s">
        <v>1340</v>
      </c>
      <c r="G132" s="157" t="s">
        <v>520</v>
      </c>
      <c r="H132" s="158">
        <v>90</v>
      </c>
      <c r="I132" s="159"/>
      <c r="J132" s="159"/>
      <c r="K132" s="158">
        <f t="shared" si="5"/>
        <v>0</v>
      </c>
      <c r="L132" s="160"/>
      <c r="M132" s="31"/>
      <c r="N132" s="161" t="s">
        <v>1</v>
      </c>
      <c r="O132" s="121" t="s">
        <v>41</v>
      </c>
      <c r="P132" s="162">
        <f t="shared" si="6"/>
        <v>0</v>
      </c>
      <c r="Q132" s="162">
        <f t="shared" si="7"/>
        <v>0</v>
      </c>
      <c r="R132" s="162">
        <f t="shared" si="8"/>
        <v>0</v>
      </c>
      <c r="T132" s="163">
        <f t="shared" si="9"/>
        <v>0</v>
      </c>
      <c r="U132" s="163">
        <v>0</v>
      </c>
      <c r="V132" s="163">
        <f t="shared" si="10"/>
        <v>0</v>
      </c>
      <c r="W132" s="163">
        <v>0</v>
      </c>
      <c r="X132" s="164">
        <f t="shared" si="11"/>
        <v>0</v>
      </c>
      <c r="AR132" s="165" t="s">
        <v>169</v>
      </c>
      <c r="AT132" s="165" t="s">
        <v>165</v>
      </c>
      <c r="AU132" s="165" t="s">
        <v>85</v>
      </c>
      <c r="AY132" s="16" t="s">
        <v>163</v>
      </c>
      <c r="BE132" s="166">
        <f t="shared" si="12"/>
        <v>0</v>
      </c>
      <c r="BF132" s="166">
        <f t="shared" si="13"/>
        <v>0</v>
      </c>
      <c r="BG132" s="166">
        <f t="shared" si="14"/>
        <v>0</v>
      </c>
      <c r="BH132" s="166">
        <f t="shared" si="15"/>
        <v>0</v>
      </c>
      <c r="BI132" s="166">
        <f t="shared" si="16"/>
        <v>0</v>
      </c>
      <c r="BJ132" s="16" t="s">
        <v>137</v>
      </c>
      <c r="BK132" s="167">
        <f t="shared" si="17"/>
        <v>0</v>
      </c>
      <c r="BL132" s="16" t="s">
        <v>169</v>
      </c>
      <c r="BM132" s="165" t="s">
        <v>179</v>
      </c>
    </row>
    <row r="133" spans="2:65" s="1" customFormat="1" ht="21.75" customHeight="1">
      <c r="B133" s="31"/>
      <c r="C133" s="189" t="s">
        <v>169</v>
      </c>
      <c r="D133" s="189" t="s">
        <v>466</v>
      </c>
      <c r="E133" s="190" t="s">
        <v>1341</v>
      </c>
      <c r="F133" s="191" t="s">
        <v>1342</v>
      </c>
      <c r="G133" s="192" t="s">
        <v>520</v>
      </c>
      <c r="H133" s="193">
        <v>90</v>
      </c>
      <c r="I133" s="194"/>
      <c r="J133" s="195"/>
      <c r="K133" s="193">
        <f t="shared" si="5"/>
        <v>0</v>
      </c>
      <c r="L133" s="195"/>
      <c r="M133" s="196"/>
      <c r="N133" s="197" t="s">
        <v>1</v>
      </c>
      <c r="O133" s="121" t="s">
        <v>41</v>
      </c>
      <c r="P133" s="162">
        <f t="shared" si="6"/>
        <v>0</v>
      </c>
      <c r="Q133" s="162">
        <f t="shared" si="7"/>
        <v>0</v>
      </c>
      <c r="R133" s="162">
        <f t="shared" si="8"/>
        <v>0</v>
      </c>
      <c r="T133" s="163">
        <f t="shared" si="9"/>
        <v>0</v>
      </c>
      <c r="U133" s="163">
        <v>0</v>
      </c>
      <c r="V133" s="163">
        <f t="shared" si="10"/>
        <v>0</v>
      </c>
      <c r="W133" s="163">
        <v>0</v>
      </c>
      <c r="X133" s="164">
        <f t="shared" si="11"/>
        <v>0</v>
      </c>
      <c r="AR133" s="165" t="s">
        <v>182</v>
      </c>
      <c r="AT133" s="165" t="s">
        <v>466</v>
      </c>
      <c r="AU133" s="165" t="s">
        <v>85</v>
      </c>
      <c r="AY133" s="16" t="s">
        <v>163</v>
      </c>
      <c r="BE133" s="166">
        <f t="shared" si="12"/>
        <v>0</v>
      </c>
      <c r="BF133" s="166">
        <f t="shared" si="13"/>
        <v>0</v>
      </c>
      <c r="BG133" s="166">
        <f t="shared" si="14"/>
        <v>0</v>
      </c>
      <c r="BH133" s="166">
        <f t="shared" si="15"/>
        <v>0</v>
      </c>
      <c r="BI133" s="166">
        <f t="shared" si="16"/>
        <v>0</v>
      </c>
      <c r="BJ133" s="16" t="s">
        <v>137</v>
      </c>
      <c r="BK133" s="167">
        <f t="shared" si="17"/>
        <v>0</v>
      </c>
      <c r="BL133" s="16" t="s">
        <v>169</v>
      </c>
      <c r="BM133" s="165" t="s">
        <v>182</v>
      </c>
    </row>
    <row r="134" spans="2:65" s="1" customFormat="1" ht="16.5" customHeight="1">
      <c r="B134" s="31"/>
      <c r="C134" s="189" t="s">
        <v>183</v>
      </c>
      <c r="D134" s="189" t="s">
        <v>466</v>
      </c>
      <c r="E134" s="190" t="s">
        <v>1343</v>
      </c>
      <c r="F134" s="191" t="s">
        <v>1344</v>
      </c>
      <c r="G134" s="192" t="s">
        <v>234</v>
      </c>
      <c r="H134" s="193">
        <v>27</v>
      </c>
      <c r="I134" s="194"/>
      <c r="J134" s="195"/>
      <c r="K134" s="193">
        <f t="shared" si="5"/>
        <v>0</v>
      </c>
      <c r="L134" s="195"/>
      <c r="M134" s="196"/>
      <c r="N134" s="197" t="s">
        <v>1</v>
      </c>
      <c r="O134" s="121" t="s">
        <v>41</v>
      </c>
      <c r="P134" s="162">
        <f t="shared" si="6"/>
        <v>0</v>
      </c>
      <c r="Q134" s="162">
        <f t="shared" si="7"/>
        <v>0</v>
      </c>
      <c r="R134" s="162">
        <f t="shared" si="8"/>
        <v>0</v>
      </c>
      <c r="T134" s="163">
        <f t="shared" si="9"/>
        <v>0</v>
      </c>
      <c r="U134" s="163">
        <v>0</v>
      </c>
      <c r="V134" s="163">
        <f t="shared" si="10"/>
        <v>0</v>
      </c>
      <c r="W134" s="163">
        <v>0</v>
      </c>
      <c r="X134" s="164">
        <f t="shared" si="11"/>
        <v>0</v>
      </c>
      <c r="AR134" s="165" t="s">
        <v>182</v>
      </c>
      <c r="AT134" s="165" t="s">
        <v>466</v>
      </c>
      <c r="AU134" s="165" t="s">
        <v>85</v>
      </c>
      <c r="AY134" s="16" t="s">
        <v>163</v>
      </c>
      <c r="BE134" s="166">
        <f t="shared" si="12"/>
        <v>0</v>
      </c>
      <c r="BF134" s="166">
        <f t="shared" si="13"/>
        <v>0</v>
      </c>
      <c r="BG134" s="166">
        <f t="shared" si="14"/>
        <v>0</v>
      </c>
      <c r="BH134" s="166">
        <f t="shared" si="15"/>
        <v>0</v>
      </c>
      <c r="BI134" s="166">
        <f t="shared" si="16"/>
        <v>0</v>
      </c>
      <c r="BJ134" s="16" t="s">
        <v>137</v>
      </c>
      <c r="BK134" s="167">
        <f t="shared" si="17"/>
        <v>0</v>
      </c>
      <c r="BL134" s="16" t="s">
        <v>169</v>
      </c>
      <c r="BM134" s="165" t="s">
        <v>186</v>
      </c>
    </row>
    <row r="135" spans="2:65" s="1" customFormat="1" ht="24.15" customHeight="1">
      <c r="B135" s="31"/>
      <c r="C135" s="189" t="s">
        <v>179</v>
      </c>
      <c r="D135" s="189" t="s">
        <v>466</v>
      </c>
      <c r="E135" s="190" t="s">
        <v>1345</v>
      </c>
      <c r="F135" s="191" t="s">
        <v>1346</v>
      </c>
      <c r="G135" s="192" t="s">
        <v>694</v>
      </c>
      <c r="H135" s="193">
        <v>12.15</v>
      </c>
      <c r="I135" s="194"/>
      <c r="J135" s="195"/>
      <c r="K135" s="193">
        <f t="shared" si="5"/>
        <v>0</v>
      </c>
      <c r="L135" s="195"/>
      <c r="M135" s="196"/>
      <c r="N135" s="197" t="s">
        <v>1</v>
      </c>
      <c r="O135" s="121" t="s">
        <v>41</v>
      </c>
      <c r="P135" s="162">
        <f t="shared" si="6"/>
        <v>0</v>
      </c>
      <c r="Q135" s="162">
        <f t="shared" si="7"/>
        <v>0</v>
      </c>
      <c r="R135" s="162">
        <f t="shared" si="8"/>
        <v>0</v>
      </c>
      <c r="T135" s="163">
        <f t="shared" si="9"/>
        <v>0</v>
      </c>
      <c r="U135" s="163">
        <v>0</v>
      </c>
      <c r="V135" s="163">
        <f t="shared" si="10"/>
        <v>0</v>
      </c>
      <c r="W135" s="163">
        <v>0</v>
      </c>
      <c r="X135" s="164">
        <f t="shared" si="11"/>
        <v>0</v>
      </c>
      <c r="AR135" s="165" t="s">
        <v>182</v>
      </c>
      <c r="AT135" s="165" t="s">
        <v>466</v>
      </c>
      <c r="AU135" s="165" t="s">
        <v>85</v>
      </c>
      <c r="AY135" s="16" t="s">
        <v>163</v>
      </c>
      <c r="BE135" s="166">
        <f t="shared" si="12"/>
        <v>0</v>
      </c>
      <c r="BF135" s="166">
        <f t="shared" si="13"/>
        <v>0</v>
      </c>
      <c r="BG135" s="166">
        <f t="shared" si="14"/>
        <v>0</v>
      </c>
      <c r="BH135" s="166">
        <f t="shared" si="15"/>
        <v>0</v>
      </c>
      <c r="BI135" s="166">
        <f t="shared" si="16"/>
        <v>0</v>
      </c>
      <c r="BJ135" s="16" t="s">
        <v>137</v>
      </c>
      <c r="BK135" s="167">
        <f t="shared" si="17"/>
        <v>0</v>
      </c>
      <c r="BL135" s="16" t="s">
        <v>169</v>
      </c>
      <c r="BM135" s="165" t="s">
        <v>196</v>
      </c>
    </row>
    <row r="136" spans="2:65" s="1" customFormat="1" ht="16.5" customHeight="1">
      <c r="B136" s="31"/>
      <c r="C136" s="154" t="s">
        <v>199</v>
      </c>
      <c r="D136" s="154" t="s">
        <v>165</v>
      </c>
      <c r="E136" s="155" t="s">
        <v>1347</v>
      </c>
      <c r="F136" s="156" t="s">
        <v>1348</v>
      </c>
      <c r="G136" s="157" t="s">
        <v>234</v>
      </c>
      <c r="H136" s="158">
        <v>4</v>
      </c>
      <c r="I136" s="159"/>
      <c r="J136" s="159"/>
      <c r="K136" s="158">
        <f t="shared" si="5"/>
        <v>0</v>
      </c>
      <c r="L136" s="160"/>
      <c r="M136" s="31"/>
      <c r="N136" s="161" t="s">
        <v>1</v>
      </c>
      <c r="O136" s="121" t="s">
        <v>41</v>
      </c>
      <c r="P136" s="162">
        <f t="shared" si="6"/>
        <v>0</v>
      </c>
      <c r="Q136" s="162">
        <f t="shared" si="7"/>
        <v>0</v>
      </c>
      <c r="R136" s="162">
        <f t="shared" si="8"/>
        <v>0</v>
      </c>
      <c r="T136" s="163">
        <f t="shared" si="9"/>
        <v>0</v>
      </c>
      <c r="U136" s="163">
        <v>0</v>
      </c>
      <c r="V136" s="163">
        <f t="shared" si="10"/>
        <v>0</v>
      </c>
      <c r="W136" s="163">
        <v>0</v>
      </c>
      <c r="X136" s="164">
        <f t="shared" si="11"/>
        <v>0</v>
      </c>
      <c r="AR136" s="165" t="s">
        <v>169</v>
      </c>
      <c r="AT136" s="165" t="s">
        <v>165</v>
      </c>
      <c r="AU136" s="165" t="s">
        <v>85</v>
      </c>
      <c r="AY136" s="16" t="s">
        <v>163</v>
      </c>
      <c r="BE136" s="166">
        <f t="shared" si="12"/>
        <v>0</v>
      </c>
      <c r="BF136" s="166">
        <f t="shared" si="13"/>
        <v>0</v>
      </c>
      <c r="BG136" s="166">
        <f t="shared" si="14"/>
        <v>0</v>
      </c>
      <c r="BH136" s="166">
        <f t="shared" si="15"/>
        <v>0</v>
      </c>
      <c r="BI136" s="166">
        <f t="shared" si="16"/>
        <v>0</v>
      </c>
      <c r="BJ136" s="16" t="s">
        <v>137</v>
      </c>
      <c r="BK136" s="167">
        <f t="shared" si="17"/>
        <v>0</v>
      </c>
      <c r="BL136" s="16" t="s">
        <v>169</v>
      </c>
      <c r="BM136" s="165" t="s">
        <v>202</v>
      </c>
    </row>
    <row r="137" spans="2:65" s="1" customFormat="1" ht="24.15" customHeight="1">
      <c r="B137" s="31"/>
      <c r="C137" s="189" t="s">
        <v>182</v>
      </c>
      <c r="D137" s="189" t="s">
        <v>466</v>
      </c>
      <c r="E137" s="190" t="s">
        <v>1349</v>
      </c>
      <c r="F137" s="191" t="s">
        <v>1350</v>
      </c>
      <c r="G137" s="192" t="s">
        <v>234</v>
      </c>
      <c r="H137" s="193">
        <v>4</v>
      </c>
      <c r="I137" s="194"/>
      <c r="J137" s="195"/>
      <c r="K137" s="193">
        <f t="shared" si="5"/>
        <v>0</v>
      </c>
      <c r="L137" s="195"/>
      <c r="M137" s="196"/>
      <c r="N137" s="197" t="s">
        <v>1</v>
      </c>
      <c r="O137" s="121" t="s">
        <v>41</v>
      </c>
      <c r="P137" s="162">
        <f t="shared" si="6"/>
        <v>0</v>
      </c>
      <c r="Q137" s="162">
        <f t="shared" si="7"/>
        <v>0</v>
      </c>
      <c r="R137" s="162">
        <f t="shared" si="8"/>
        <v>0</v>
      </c>
      <c r="T137" s="163">
        <f t="shared" si="9"/>
        <v>0</v>
      </c>
      <c r="U137" s="163">
        <v>0</v>
      </c>
      <c r="V137" s="163">
        <f t="shared" si="10"/>
        <v>0</v>
      </c>
      <c r="W137" s="163">
        <v>0</v>
      </c>
      <c r="X137" s="164">
        <f t="shared" si="11"/>
        <v>0</v>
      </c>
      <c r="AR137" s="165" t="s">
        <v>182</v>
      </c>
      <c r="AT137" s="165" t="s">
        <v>466</v>
      </c>
      <c r="AU137" s="165" t="s">
        <v>85</v>
      </c>
      <c r="AY137" s="16" t="s">
        <v>163</v>
      </c>
      <c r="BE137" s="166">
        <f t="shared" si="12"/>
        <v>0</v>
      </c>
      <c r="BF137" s="166">
        <f t="shared" si="13"/>
        <v>0</v>
      </c>
      <c r="BG137" s="166">
        <f t="shared" si="14"/>
        <v>0</v>
      </c>
      <c r="BH137" s="166">
        <f t="shared" si="15"/>
        <v>0</v>
      </c>
      <c r="BI137" s="166">
        <f t="shared" si="16"/>
        <v>0</v>
      </c>
      <c r="BJ137" s="16" t="s">
        <v>137</v>
      </c>
      <c r="BK137" s="167">
        <f t="shared" si="17"/>
        <v>0</v>
      </c>
      <c r="BL137" s="16" t="s">
        <v>169</v>
      </c>
      <c r="BM137" s="165" t="s">
        <v>206</v>
      </c>
    </row>
    <row r="138" spans="2:65" s="1" customFormat="1" ht="24.15" customHeight="1">
      <c r="B138" s="31"/>
      <c r="C138" s="154" t="s">
        <v>210</v>
      </c>
      <c r="D138" s="154" t="s">
        <v>165</v>
      </c>
      <c r="E138" s="155" t="s">
        <v>1351</v>
      </c>
      <c r="F138" s="156" t="s">
        <v>1352</v>
      </c>
      <c r="G138" s="157" t="s">
        <v>234</v>
      </c>
      <c r="H138" s="158">
        <v>4</v>
      </c>
      <c r="I138" s="159"/>
      <c r="J138" s="159"/>
      <c r="K138" s="158">
        <f t="shared" si="5"/>
        <v>0</v>
      </c>
      <c r="L138" s="160"/>
      <c r="M138" s="31"/>
      <c r="N138" s="161" t="s">
        <v>1</v>
      </c>
      <c r="O138" s="121" t="s">
        <v>41</v>
      </c>
      <c r="P138" s="162">
        <f t="shared" si="6"/>
        <v>0</v>
      </c>
      <c r="Q138" s="162">
        <f t="shared" si="7"/>
        <v>0</v>
      </c>
      <c r="R138" s="162">
        <f t="shared" si="8"/>
        <v>0</v>
      </c>
      <c r="T138" s="163">
        <f t="shared" si="9"/>
        <v>0</v>
      </c>
      <c r="U138" s="163">
        <v>0</v>
      </c>
      <c r="V138" s="163">
        <f t="shared" si="10"/>
        <v>0</v>
      </c>
      <c r="W138" s="163">
        <v>0</v>
      </c>
      <c r="X138" s="164">
        <f t="shared" si="11"/>
        <v>0</v>
      </c>
      <c r="AR138" s="165" t="s">
        <v>169</v>
      </c>
      <c r="AT138" s="165" t="s">
        <v>165</v>
      </c>
      <c r="AU138" s="165" t="s">
        <v>85</v>
      </c>
      <c r="AY138" s="16" t="s">
        <v>163</v>
      </c>
      <c r="BE138" s="166">
        <f t="shared" si="12"/>
        <v>0</v>
      </c>
      <c r="BF138" s="166">
        <f t="shared" si="13"/>
        <v>0</v>
      </c>
      <c r="BG138" s="166">
        <f t="shared" si="14"/>
        <v>0</v>
      </c>
      <c r="BH138" s="166">
        <f t="shared" si="15"/>
        <v>0</v>
      </c>
      <c r="BI138" s="166">
        <f t="shared" si="16"/>
        <v>0</v>
      </c>
      <c r="BJ138" s="16" t="s">
        <v>137</v>
      </c>
      <c r="BK138" s="167">
        <f t="shared" si="17"/>
        <v>0</v>
      </c>
      <c r="BL138" s="16" t="s">
        <v>169</v>
      </c>
      <c r="BM138" s="165" t="s">
        <v>214</v>
      </c>
    </row>
    <row r="139" spans="2:65" s="1" customFormat="1" ht="33" customHeight="1">
      <c r="B139" s="31"/>
      <c r="C139" s="189" t="s">
        <v>186</v>
      </c>
      <c r="D139" s="189" t="s">
        <v>466</v>
      </c>
      <c r="E139" s="190" t="s">
        <v>1353</v>
      </c>
      <c r="F139" s="191" t="s">
        <v>1354</v>
      </c>
      <c r="G139" s="192" t="s">
        <v>234</v>
      </c>
      <c r="H139" s="193">
        <v>4</v>
      </c>
      <c r="I139" s="194"/>
      <c r="J139" s="195"/>
      <c r="K139" s="193">
        <f t="shared" si="5"/>
        <v>0</v>
      </c>
      <c r="L139" s="195"/>
      <c r="M139" s="196"/>
      <c r="N139" s="197" t="s">
        <v>1</v>
      </c>
      <c r="O139" s="121" t="s">
        <v>41</v>
      </c>
      <c r="P139" s="162">
        <f t="shared" si="6"/>
        <v>0</v>
      </c>
      <c r="Q139" s="162">
        <f t="shared" si="7"/>
        <v>0</v>
      </c>
      <c r="R139" s="162">
        <f t="shared" si="8"/>
        <v>0</v>
      </c>
      <c r="T139" s="163">
        <f t="shared" si="9"/>
        <v>0</v>
      </c>
      <c r="U139" s="163">
        <v>0</v>
      </c>
      <c r="V139" s="163">
        <f t="shared" si="10"/>
        <v>0</v>
      </c>
      <c r="W139" s="163">
        <v>0</v>
      </c>
      <c r="X139" s="164">
        <f t="shared" si="11"/>
        <v>0</v>
      </c>
      <c r="AR139" s="165" t="s">
        <v>182</v>
      </c>
      <c r="AT139" s="165" t="s">
        <v>466</v>
      </c>
      <c r="AU139" s="165" t="s">
        <v>85</v>
      </c>
      <c r="AY139" s="16" t="s">
        <v>163</v>
      </c>
      <c r="BE139" s="166">
        <f t="shared" si="12"/>
        <v>0</v>
      </c>
      <c r="BF139" s="166">
        <f t="shared" si="13"/>
        <v>0</v>
      </c>
      <c r="BG139" s="166">
        <f t="shared" si="14"/>
        <v>0</v>
      </c>
      <c r="BH139" s="166">
        <f t="shared" si="15"/>
        <v>0</v>
      </c>
      <c r="BI139" s="166">
        <f t="shared" si="16"/>
        <v>0</v>
      </c>
      <c r="BJ139" s="16" t="s">
        <v>137</v>
      </c>
      <c r="BK139" s="167">
        <f t="shared" si="17"/>
        <v>0</v>
      </c>
      <c r="BL139" s="16" t="s">
        <v>169</v>
      </c>
      <c r="BM139" s="165" t="s">
        <v>218</v>
      </c>
    </row>
    <row r="140" spans="2:65" s="1" customFormat="1" ht="24.15" customHeight="1">
      <c r="B140" s="31"/>
      <c r="C140" s="154" t="s">
        <v>221</v>
      </c>
      <c r="D140" s="154" t="s">
        <v>165</v>
      </c>
      <c r="E140" s="155" t="s">
        <v>1355</v>
      </c>
      <c r="F140" s="156" t="s">
        <v>1356</v>
      </c>
      <c r="G140" s="157" t="s">
        <v>234</v>
      </c>
      <c r="H140" s="158">
        <v>210</v>
      </c>
      <c r="I140" s="159"/>
      <c r="J140" s="159"/>
      <c r="K140" s="158">
        <f t="shared" si="5"/>
        <v>0</v>
      </c>
      <c r="L140" s="160"/>
      <c r="M140" s="31"/>
      <c r="N140" s="161" t="s">
        <v>1</v>
      </c>
      <c r="O140" s="121" t="s">
        <v>41</v>
      </c>
      <c r="P140" s="162">
        <f t="shared" si="6"/>
        <v>0</v>
      </c>
      <c r="Q140" s="162">
        <f t="shared" si="7"/>
        <v>0</v>
      </c>
      <c r="R140" s="162">
        <f t="shared" si="8"/>
        <v>0</v>
      </c>
      <c r="T140" s="163">
        <f t="shared" si="9"/>
        <v>0</v>
      </c>
      <c r="U140" s="163">
        <v>0</v>
      </c>
      <c r="V140" s="163">
        <f t="shared" si="10"/>
        <v>0</v>
      </c>
      <c r="W140" s="163">
        <v>0</v>
      </c>
      <c r="X140" s="164">
        <f t="shared" si="11"/>
        <v>0</v>
      </c>
      <c r="AR140" s="165" t="s">
        <v>169</v>
      </c>
      <c r="AT140" s="165" t="s">
        <v>165</v>
      </c>
      <c r="AU140" s="165" t="s">
        <v>85</v>
      </c>
      <c r="AY140" s="16" t="s">
        <v>163</v>
      </c>
      <c r="BE140" s="166">
        <f t="shared" si="12"/>
        <v>0</v>
      </c>
      <c r="BF140" s="166">
        <f t="shared" si="13"/>
        <v>0</v>
      </c>
      <c r="BG140" s="166">
        <f t="shared" si="14"/>
        <v>0</v>
      </c>
      <c r="BH140" s="166">
        <f t="shared" si="15"/>
        <v>0</v>
      </c>
      <c r="BI140" s="166">
        <f t="shared" si="16"/>
        <v>0</v>
      </c>
      <c r="BJ140" s="16" t="s">
        <v>137</v>
      </c>
      <c r="BK140" s="167">
        <f t="shared" si="17"/>
        <v>0</v>
      </c>
      <c r="BL140" s="16" t="s">
        <v>169</v>
      </c>
      <c r="BM140" s="165" t="s">
        <v>224</v>
      </c>
    </row>
    <row r="141" spans="2:65" s="1" customFormat="1" ht="24.15" customHeight="1">
      <c r="B141" s="31"/>
      <c r="C141" s="189" t="s">
        <v>196</v>
      </c>
      <c r="D141" s="189" t="s">
        <v>466</v>
      </c>
      <c r="E141" s="190" t="s">
        <v>1357</v>
      </c>
      <c r="F141" s="191" t="s">
        <v>1358</v>
      </c>
      <c r="G141" s="192" t="s">
        <v>234</v>
      </c>
      <c r="H141" s="193">
        <v>210</v>
      </c>
      <c r="I141" s="194"/>
      <c r="J141" s="195"/>
      <c r="K141" s="193">
        <f t="shared" si="5"/>
        <v>0</v>
      </c>
      <c r="L141" s="195"/>
      <c r="M141" s="196"/>
      <c r="N141" s="197" t="s">
        <v>1</v>
      </c>
      <c r="O141" s="121" t="s">
        <v>41</v>
      </c>
      <c r="P141" s="162">
        <f t="shared" si="6"/>
        <v>0</v>
      </c>
      <c r="Q141" s="162">
        <f t="shared" si="7"/>
        <v>0</v>
      </c>
      <c r="R141" s="162">
        <f t="shared" si="8"/>
        <v>0</v>
      </c>
      <c r="T141" s="163">
        <f t="shared" si="9"/>
        <v>0</v>
      </c>
      <c r="U141" s="163">
        <v>0</v>
      </c>
      <c r="V141" s="163">
        <f t="shared" si="10"/>
        <v>0</v>
      </c>
      <c r="W141" s="163">
        <v>0</v>
      </c>
      <c r="X141" s="164">
        <f t="shared" si="11"/>
        <v>0</v>
      </c>
      <c r="AR141" s="165" t="s">
        <v>182</v>
      </c>
      <c r="AT141" s="165" t="s">
        <v>466</v>
      </c>
      <c r="AU141" s="165" t="s">
        <v>85</v>
      </c>
      <c r="AY141" s="16" t="s">
        <v>163</v>
      </c>
      <c r="BE141" s="166">
        <f t="shared" si="12"/>
        <v>0</v>
      </c>
      <c r="BF141" s="166">
        <f t="shared" si="13"/>
        <v>0</v>
      </c>
      <c r="BG141" s="166">
        <f t="shared" si="14"/>
        <v>0</v>
      </c>
      <c r="BH141" s="166">
        <f t="shared" si="15"/>
        <v>0</v>
      </c>
      <c r="BI141" s="166">
        <f t="shared" si="16"/>
        <v>0</v>
      </c>
      <c r="BJ141" s="16" t="s">
        <v>137</v>
      </c>
      <c r="BK141" s="167">
        <f t="shared" si="17"/>
        <v>0</v>
      </c>
      <c r="BL141" s="16" t="s">
        <v>169</v>
      </c>
      <c r="BM141" s="165" t="s">
        <v>229</v>
      </c>
    </row>
    <row r="142" spans="2:65" s="1" customFormat="1" ht="16.5" customHeight="1">
      <c r="B142" s="31"/>
      <c r="C142" s="154" t="s">
        <v>231</v>
      </c>
      <c r="D142" s="154" t="s">
        <v>165</v>
      </c>
      <c r="E142" s="155" t="s">
        <v>1359</v>
      </c>
      <c r="F142" s="156" t="s">
        <v>1360</v>
      </c>
      <c r="G142" s="157" t="s">
        <v>234</v>
      </c>
      <c r="H142" s="158">
        <v>55</v>
      </c>
      <c r="I142" s="159"/>
      <c r="J142" s="159"/>
      <c r="K142" s="158">
        <f t="shared" si="5"/>
        <v>0</v>
      </c>
      <c r="L142" s="160"/>
      <c r="M142" s="31"/>
      <c r="N142" s="161" t="s">
        <v>1</v>
      </c>
      <c r="O142" s="121" t="s">
        <v>41</v>
      </c>
      <c r="P142" s="162">
        <f t="shared" si="6"/>
        <v>0</v>
      </c>
      <c r="Q142" s="162">
        <f t="shared" si="7"/>
        <v>0</v>
      </c>
      <c r="R142" s="162">
        <f t="shared" si="8"/>
        <v>0</v>
      </c>
      <c r="T142" s="163">
        <f t="shared" si="9"/>
        <v>0</v>
      </c>
      <c r="U142" s="163">
        <v>0</v>
      </c>
      <c r="V142" s="163">
        <f t="shared" si="10"/>
        <v>0</v>
      </c>
      <c r="W142" s="163">
        <v>0</v>
      </c>
      <c r="X142" s="164">
        <f t="shared" si="11"/>
        <v>0</v>
      </c>
      <c r="AR142" s="165" t="s">
        <v>169</v>
      </c>
      <c r="AT142" s="165" t="s">
        <v>165</v>
      </c>
      <c r="AU142" s="165" t="s">
        <v>85</v>
      </c>
      <c r="AY142" s="16" t="s">
        <v>163</v>
      </c>
      <c r="BE142" s="166">
        <f t="shared" si="12"/>
        <v>0</v>
      </c>
      <c r="BF142" s="166">
        <f t="shared" si="13"/>
        <v>0</v>
      </c>
      <c r="BG142" s="166">
        <f t="shared" si="14"/>
        <v>0</v>
      </c>
      <c r="BH142" s="166">
        <f t="shared" si="15"/>
        <v>0</v>
      </c>
      <c r="BI142" s="166">
        <f t="shared" si="16"/>
        <v>0</v>
      </c>
      <c r="BJ142" s="16" t="s">
        <v>137</v>
      </c>
      <c r="BK142" s="167">
        <f t="shared" si="17"/>
        <v>0</v>
      </c>
      <c r="BL142" s="16" t="s">
        <v>169</v>
      </c>
      <c r="BM142" s="165" t="s">
        <v>235</v>
      </c>
    </row>
    <row r="143" spans="2:65" s="1" customFormat="1" ht="24.15" customHeight="1">
      <c r="B143" s="31"/>
      <c r="C143" s="189" t="s">
        <v>202</v>
      </c>
      <c r="D143" s="189" t="s">
        <v>466</v>
      </c>
      <c r="E143" s="190" t="s">
        <v>1361</v>
      </c>
      <c r="F143" s="191" t="s">
        <v>1362</v>
      </c>
      <c r="G143" s="192" t="s">
        <v>234</v>
      </c>
      <c r="H143" s="193">
        <v>55</v>
      </c>
      <c r="I143" s="194"/>
      <c r="J143" s="195"/>
      <c r="K143" s="193">
        <f t="shared" si="5"/>
        <v>0</v>
      </c>
      <c r="L143" s="195"/>
      <c r="M143" s="196"/>
      <c r="N143" s="197" t="s">
        <v>1</v>
      </c>
      <c r="O143" s="121" t="s">
        <v>41</v>
      </c>
      <c r="P143" s="162">
        <f t="shared" si="6"/>
        <v>0</v>
      </c>
      <c r="Q143" s="162">
        <f t="shared" si="7"/>
        <v>0</v>
      </c>
      <c r="R143" s="162">
        <f t="shared" si="8"/>
        <v>0</v>
      </c>
      <c r="T143" s="163">
        <f t="shared" si="9"/>
        <v>0</v>
      </c>
      <c r="U143" s="163">
        <v>0</v>
      </c>
      <c r="V143" s="163">
        <f t="shared" si="10"/>
        <v>0</v>
      </c>
      <c r="W143" s="163">
        <v>0</v>
      </c>
      <c r="X143" s="164">
        <f t="shared" si="11"/>
        <v>0</v>
      </c>
      <c r="AR143" s="165" t="s">
        <v>182</v>
      </c>
      <c r="AT143" s="165" t="s">
        <v>466</v>
      </c>
      <c r="AU143" s="165" t="s">
        <v>85</v>
      </c>
      <c r="AY143" s="16" t="s">
        <v>163</v>
      </c>
      <c r="BE143" s="166">
        <f t="shared" si="12"/>
        <v>0</v>
      </c>
      <c r="BF143" s="166">
        <f t="shared" si="13"/>
        <v>0</v>
      </c>
      <c r="BG143" s="166">
        <f t="shared" si="14"/>
        <v>0</v>
      </c>
      <c r="BH143" s="166">
        <f t="shared" si="15"/>
        <v>0</v>
      </c>
      <c r="BI143" s="166">
        <f t="shared" si="16"/>
        <v>0</v>
      </c>
      <c r="BJ143" s="16" t="s">
        <v>137</v>
      </c>
      <c r="BK143" s="167">
        <f t="shared" si="17"/>
        <v>0</v>
      </c>
      <c r="BL143" s="16" t="s">
        <v>169</v>
      </c>
      <c r="BM143" s="165" t="s">
        <v>239</v>
      </c>
    </row>
    <row r="144" spans="2:65" s="1" customFormat="1" ht="16.5" customHeight="1">
      <c r="B144" s="31"/>
      <c r="C144" s="154" t="s">
        <v>241</v>
      </c>
      <c r="D144" s="154" t="s">
        <v>165</v>
      </c>
      <c r="E144" s="155" t="s">
        <v>1363</v>
      </c>
      <c r="F144" s="156" t="s">
        <v>1364</v>
      </c>
      <c r="G144" s="157" t="s">
        <v>234</v>
      </c>
      <c r="H144" s="158">
        <v>9</v>
      </c>
      <c r="I144" s="159"/>
      <c r="J144" s="159"/>
      <c r="K144" s="158">
        <f t="shared" si="5"/>
        <v>0</v>
      </c>
      <c r="L144" s="160"/>
      <c r="M144" s="31"/>
      <c r="N144" s="161" t="s">
        <v>1</v>
      </c>
      <c r="O144" s="121" t="s">
        <v>41</v>
      </c>
      <c r="P144" s="162">
        <f t="shared" si="6"/>
        <v>0</v>
      </c>
      <c r="Q144" s="162">
        <f t="shared" si="7"/>
        <v>0</v>
      </c>
      <c r="R144" s="162">
        <f t="shared" si="8"/>
        <v>0</v>
      </c>
      <c r="T144" s="163">
        <f t="shared" si="9"/>
        <v>0</v>
      </c>
      <c r="U144" s="163">
        <v>0</v>
      </c>
      <c r="V144" s="163">
        <f t="shared" si="10"/>
        <v>0</v>
      </c>
      <c r="W144" s="163">
        <v>0</v>
      </c>
      <c r="X144" s="164">
        <f t="shared" si="11"/>
        <v>0</v>
      </c>
      <c r="AR144" s="165" t="s">
        <v>169</v>
      </c>
      <c r="AT144" s="165" t="s">
        <v>165</v>
      </c>
      <c r="AU144" s="165" t="s">
        <v>85</v>
      </c>
      <c r="AY144" s="16" t="s">
        <v>163</v>
      </c>
      <c r="BE144" s="166">
        <f t="shared" si="12"/>
        <v>0</v>
      </c>
      <c r="BF144" s="166">
        <f t="shared" si="13"/>
        <v>0</v>
      </c>
      <c r="BG144" s="166">
        <f t="shared" si="14"/>
        <v>0</v>
      </c>
      <c r="BH144" s="166">
        <f t="shared" si="15"/>
        <v>0</v>
      </c>
      <c r="BI144" s="166">
        <f t="shared" si="16"/>
        <v>0</v>
      </c>
      <c r="BJ144" s="16" t="s">
        <v>137</v>
      </c>
      <c r="BK144" s="167">
        <f t="shared" si="17"/>
        <v>0</v>
      </c>
      <c r="BL144" s="16" t="s">
        <v>169</v>
      </c>
      <c r="BM144" s="165" t="s">
        <v>244</v>
      </c>
    </row>
    <row r="145" spans="2:65" s="1" customFormat="1" ht="16.5" customHeight="1">
      <c r="B145" s="31"/>
      <c r="C145" s="189" t="s">
        <v>206</v>
      </c>
      <c r="D145" s="189" t="s">
        <v>466</v>
      </c>
      <c r="E145" s="190" t="s">
        <v>1365</v>
      </c>
      <c r="F145" s="191" t="s">
        <v>1366</v>
      </c>
      <c r="G145" s="192" t="s">
        <v>234</v>
      </c>
      <c r="H145" s="193">
        <v>9</v>
      </c>
      <c r="I145" s="194"/>
      <c r="J145" s="195"/>
      <c r="K145" s="193">
        <f t="shared" si="5"/>
        <v>0</v>
      </c>
      <c r="L145" s="195"/>
      <c r="M145" s="196"/>
      <c r="N145" s="197" t="s">
        <v>1</v>
      </c>
      <c r="O145" s="121" t="s">
        <v>41</v>
      </c>
      <c r="P145" s="162">
        <f t="shared" si="6"/>
        <v>0</v>
      </c>
      <c r="Q145" s="162">
        <f t="shared" si="7"/>
        <v>0</v>
      </c>
      <c r="R145" s="162">
        <f t="shared" si="8"/>
        <v>0</v>
      </c>
      <c r="T145" s="163">
        <f t="shared" si="9"/>
        <v>0</v>
      </c>
      <c r="U145" s="163">
        <v>0</v>
      </c>
      <c r="V145" s="163">
        <f t="shared" si="10"/>
        <v>0</v>
      </c>
      <c r="W145" s="163">
        <v>0</v>
      </c>
      <c r="X145" s="164">
        <f t="shared" si="11"/>
        <v>0</v>
      </c>
      <c r="AR145" s="165" t="s">
        <v>182</v>
      </c>
      <c r="AT145" s="165" t="s">
        <v>466</v>
      </c>
      <c r="AU145" s="165" t="s">
        <v>85</v>
      </c>
      <c r="AY145" s="16" t="s">
        <v>163</v>
      </c>
      <c r="BE145" s="166">
        <f t="shared" si="12"/>
        <v>0</v>
      </c>
      <c r="BF145" s="166">
        <f t="shared" si="13"/>
        <v>0</v>
      </c>
      <c r="BG145" s="166">
        <f t="shared" si="14"/>
        <v>0</v>
      </c>
      <c r="BH145" s="166">
        <f t="shared" si="15"/>
        <v>0</v>
      </c>
      <c r="BI145" s="166">
        <f t="shared" si="16"/>
        <v>0</v>
      </c>
      <c r="BJ145" s="16" t="s">
        <v>137</v>
      </c>
      <c r="BK145" s="167">
        <f t="shared" si="17"/>
        <v>0</v>
      </c>
      <c r="BL145" s="16" t="s">
        <v>169</v>
      </c>
      <c r="BM145" s="165" t="s">
        <v>247</v>
      </c>
    </row>
    <row r="146" spans="2:65" s="1" customFormat="1" ht="16.5" customHeight="1">
      <c r="B146" s="31"/>
      <c r="C146" s="154" t="s">
        <v>248</v>
      </c>
      <c r="D146" s="154" t="s">
        <v>165</v>
      </c>
      <c r="E146" s="155" t="s">
        <v>1367</v>
      </c>
      <c r="F146" s="156" t="s">
        <v>1368</v>
      </c>
      <c r="G146" s="157" t="s">
        <v>234</v>
      </c>
      <c r="H146" s="158">
        <v>9</v>
      </c>
      <c r="I146" s="159"/>
      <c r="J146" s="159"/>
      <c r="K146" s="158">
        <f t="shared" si="5"/>
        <v>0</v>
      </c>
      <c r="L146" s="160"/>
      <c r="M146" s="31"/>
      <c r="N146" s="161" t="s">
        <v>1</v>
      </c>
      <c r="O146" s="121" t="s">
        <v>41</v>
      </c>
      <c r="P146" s="162">
        <f t="shared" si="6"/>
        <v>0</v>
      </c>
      <c r="Q146" s="162">
        <f t="shared" si="7"/>
        <v>0</v>
      </c>
      <c r="R146" s="162">
        <f t="shared" si="8"/>
        <v>0</v>
      </c>
      <c r="T146" s="163">
        <f t="shared" si="9"/>
        <v>0</v>
      </c>
      <c r="U146" s="163">
        <v>0</v>
      </c>
      <c r="V146" s="163">
        <f t="shared" si="10"/>
        <v>0</v>
      </c>
      <c r="W146" s="163">
        <v>0</v>
      </c>
      <c r="X146" s="164">
        <f t="shared" si="11"/>
        <v>0</v>
      </c>
      <c r="AR146" s="165" t="s">
        <v>169</v>
      </c>
      <c r="AT146" s="165" t="s">
        <v>165</v>
      </c>
      <c r="AU146" s="165" t="s">
        <v>85</v>
      </c>
      <c r="AY146" s="16" t="s">
        <v>163</v>
      </c>
      <c r="BE146" s="166">
        <f t="shared" si="12"/>
        <v>0</v>
      </c>
      <c r="BF146" s="166">
        <f t="shared" si="13"/>
        <v>0</v>
      </c>
      <c r="BG146" s="166">
        <f t="shared" si="14"/>
        <v>0</v>
      </c>
      <c r="BH146" s="166">
        <f t="shared" si="15"/>
        <v>0</v>
      </c>
      <c r="BI146" s="166">
        <f t="shared" si="16"/>
        <v>0</v>
      </c>
      <c r="BJ146" s="16" t="s">
        <v>137</v>
      </c>
      <c r="BK146" s="167">
        <f t="shared" si="17"/>
        <v>0</v>
      </c>
      <c r="BL146" s="16" t="s">
        <v>169</v>
      </c>
      <c r="BM146" s="165" t="s">
        <v>251</v>
      </c>
    </row>
    <row r="147" spans="2:65" s="1" customFormat="1" ht="16.5" customHeight="1">
      <c r="B147" s="31"/>
      <c r="C147" s="189" t="s">
        <v>214</v>
      </c>
      <c r="D147" s="189" t="s">
        <v>466</v>
      </c>
      <c r="E147" s="190" t="s">
        <v>1369</v>
      </c>
      <c r="F147" s="191" t="s">
        <v>1370</v>
      </c>
      <c r="G147" s="192" t="s">
        <v>234</v>
      </c>
      <c r="H147" s="193">
        <v>9</v>
      </c>
      <c r="I147" s="194"/>
      <c r="J147" s="195"/>
      <c r="K147" s="193">
        <f t="shared" si="5"/>
        <v>0</v>
      </c>
      <c r="L147" s="195"/>
      <c r="M147" s="196"/>
      <c r="N147" s="197" t="s">
        <v>1</v>
      </c>
      <c r="O147" s="121" t="s">
        <v>41</v>
      </c>
      <c r="P147" s="162">
        <f t="shared" si="6"/>
        <v>0</v>
      </c>
      <c r="Q147" s="162">
        <f t="shared" si="7"/>
        <v>0</v>
      </c>
      <c r="R147" s="162">
        <f t="shared" si="8"/>
        <v>0</v>
      </c>
      <c r="T147" s="163">
        <f t="shared" si="9"/>
        <v>0</v>
      </c>
      <c r="U147" s="163">
        <v>0</v>
      </c>
      <c r="V147" s="163">
        <f t="shared" si="10"/>
        <v>0</v>
      </c>
      <c r="W147" s="163">
        <v>0</v>
      </c>
      <c r="X147" s="164">
        <f t="shared" si="11"/>
        <v>0</v>
      </c>
      <c r="AR147" s="165" t="s">
        <v>182</v>
      </c>
      <c r="AT147" s="165" t="s">
        <v>466</v>
      </c>
      <c r="AU147" s="165" t="s">
        <v>85</v>
      </c>
      <c r="AY147" s="16" t="s">
        <v>163</v>
      </c>
      <c r="BE147" s="166">
        <f t="shared" si="12"/>
        <v>0</v>
      </c>
      <c r="BF147" s="166">
        <f t="shared" si="13"/>
        <v>0</v>
      </c>
      <c r="BG147" s="166">
        <f t="shared" si="14"/>
        <v>0</v>
      </c>
      <c r="BH147" s="166">
        <f t="shared" si="15"/>
        <v>0</v>
      </c>
      <c r="BI147" s="166">
        <f t="shared" si="16"/>
        <v>0</v>
      </c>
      <c r="BJ147" s="16" t="s">
        <v>137</v>
      </c>
      <c r="BK147" s="167">
        <f t="shared" si="17"/>
        <v>0</v>
      </c>
      <c r="BL147" s="16" t="s">
        <v>169</v>
      </c>
      <c r="BM147" s="165" t="s">
        <v>254</v>
      </c>
    </row>
    <row r="148" spans="2:65" s="1" customFormat="1" ht="24.15" customHeight="1">
      <c r="B148" s="31"/>
      <c r="C148" s="154" t="s">
        <v>255</v>
      </c>
      <c r="D148" s="154" t="s">
        <v>165</v>
      </c>
      <c r="E148" s="155" t="s">
        <v>1371</v>
      </c>
      <c r="F148" s="156" t="s">
        <v>1372</v>
      </c>
      <c r="G148" s="157" t="s">
        <v>520</v>
      </c>
      <c r="H148" s="158">
        <v>45</v>
      </c>
      <c r="I148" s="159"/>
      <c r="J148" s="159"/>
      <c r="K148" s="158">
        <f t="shared" si="5"/>
        <v>0</v>
      </c>
      <c r="L148" s="160"/>
      <c r="M148" s="31"/>
      <c r="N148" s="161" t="s">
        <v>1</v>
      </c>
      <c r="O148" s="121" t="s">
        <v>41</v>
      </c>
      <c r="P148" s="162">
        <f t="shared" si="6"/>
        <v>0</v>
      </c>
      <c r="Q148" s="162">
        <f t="shared" si="7"/>
        <v>0</v>
      </c>
      <c r="R148" s="162">
        <f t="shared" si="8"/>
        <v>0</v>
      </c>
      <c r="T148" s="163">
        <f t="shared" si="9"/>
        <v>0</v>
      </c>
      <c r="U148" s="163">
        <v>0</v>
      </c>
      <c r="V148" s="163">
        <f t="shared" si="10"/>
        <v>0</v>
      </c>
      <c r="W148" s="163">
        <v>0</v>
      </c>
      <c r="X148" s="164">
        <f t="shared" si="11"/>
        <v>0</v>
      </c>
      <c r="AR148" s="165" t="s">
        <v>169</v>
      </c>
      <c r="AT148" s="165" t="s">
        <v>165</v>
      </c>
      <c r="AU148" s="165" t="s">
        <v>85</v>
      </c>
      <c r="AY148" s="16" t="s">
        <v>163</v>
      </c>
      <c r="BE148" s="166">
        <f t="shared" si="12"/>
        <v>0</v>
      </c>
      <c r="BF148" s="166">
        <f t="shared" si="13"/>
        <v>0</v>
      </c>
      <c r="BG148" s="166">
        <f t="shared" si="14"/>
        <v>0</v>
      </c>
      <c r="BH148" s="166">
        <f t="shared" si="15"/>
        <v>0</v>
      </c>
      <c r="BI148" s="166">
        <f t="shared" si="16"/>
        <v>0</v>
      </c>
      <c r="BJ148" s="16" t="s">
        <v>137</v>
      </c>
      <c r="BK148" s="167">
        <f t="shared" si="17"/>
        <v>0</v>
      </c>
      <c r="BL148" s="16" t="s">
        <v>169</v>
      </c>
      <c r="BM148" s="165" t="s">
        <v>258</v>
      </c>
    </row>
    <row r="149" spans="2:65" s="1" customFormat="1" ht="16.5" customHeight="1">
      <c r="B149" s="31"/>
      <c r="C149" s="189" t="s">
        <v>218</v>
      </c>
      <c r="D149" s="189" t="s">
        <v>466</v>
      </c>
      <c r="E149" s="190" t="s">
        <v>1373</v>
      </c>
      <c r="F149" s="191" t="s">
        <v>1374</v>
      </c>
      <c r="G149" s="192" t="s">
        <v>694</v>
      </c>
      <c r="H149" s="193">
        <v>28.125</v>
      </c>
      <c r="I149" s="194"/>
      <c r="J149" s="195"/>
      <c r="K149" s="193">
        <f t="shared" si="5"/>
        <v>0</v>
      </c>
      <c r="L149" s="195"/>
      <c r="M149" s="196"/>
      <c r="N149" s="197" t="s">
        <v>1</v>
      </c>
      <c r="O149" s="121" t="s">
        <v>41</v>
      </c>
      <c r="P149" s="162">
        <f t="shared" si="6"/>
        <v>0</v>
      </c>
      <c r="Q149" s="162">
        <f t="shared" si="7"/>
        <v>0</v>
      </c>
      <c r="R149" s="162">
        <f t="shared" si="8"/>
        <v>0</v>
      </c>
      <c r="T149" s="163">
        <f t="shared" si="9"/>
        <v>0</v>
      </c>
      <c r="U149" s="163">
        <v>0</v>
      </c>
      <c r="V149" s="163">
        <f t="shared" si="10"/>
        <v>0</v>
      </c>
      <c r="W149" s="163">
        <v>0</v>
      </c>
      <c r="X149" s="164">
        <f t="shared" si="11"/>
        <v>0</v>
      </c>
      <c r="AR149" s="165" t="s">
        <v>182</v>
      </c>
      <c r="AT149" s="165" t="s">
        <v>466</v>
      </c>
      <c r="AU149" s="165" t="s">
        <v>85</v>
      </c>
      <c r="AY149" s="16" t="s">
        <v>163</v>
      </c>
      <c r="BE149" s="166">
        <f t="shared" si="12"/>
        <v>0</v>
      </c>
      <c r="BF149" s="166">
        <f t="shared" si="13"/>
        <v>0</v>
      </c>
      <c r="BG149" s="166">
        <f t="shared" si="14"/>
        <v>0</v>
      </c>
      <c r="BH149" s="166">
        <f t="shared" si="15"/>
        <v>0</v>
      </c>
      <c r="BI149" s="166">
        <f t="shared" si="16"/>
        <v>0</v>
      </c>
      <c r="BJ149" s="16" t="s">
        <v>137</v>
      </c>
      <c r="BK149" s="167">
        <f t="shared" si="17"/>
        <v>0</v>
      </c>
      <c r="BL149" s="16" t="s">
        <v>169</v>
      </c>
      <c r="BM149" s="165" t="s">
        <v>262</v>
      </c>
    </row>
    <row r="150" spans="2:65" s="1" customFormat="1" ht="16.5" customHeight="1">
      <c r="B150" s="31"/>
      <c r="C150" s="154" t="s">
        <v>264</v>
      </c>
      <c r="D150" s="154" t="s">
        <v>165</v>
      </c>
      <c r="E150" s="155" t="s">
        <v>1375</v>
      </c>
      <c r="F150" s="156" t="s">
        <v>1376</v>
      </c>
      <c r="G150" s="157" t="s">
        <v>234</v>
      </c>
      <c r="H150" s="158">
        <v>45</v>
      </c>
      <c r="I150" s="159"/>
      <c r="J150" s="159"/>
      <c r="K150" s="158">
        <f t="shared" si="5"/>
        <v>0</v>
      </c>
      <c r="L150" s="160"/>
      <c r="M150" s="31"/>
      <c r="N150" s="161" t="s">
        <v>1</v>
      </c>
      <c r="O150" s="121" t="s">
        <v>41</v>
      </c>
      <c r="P150" s="162">
        <f t="shared" si="6"/>
        <v>0</v>
      </c>
      <c r="Q150" s="162">
        <f t="shared" si="7"/>
        <v>0</v>
      </c>
      <c r="R150" s="162">
        <f t="shared" si="8"/>
        <v>0</v>
      </c>
      <c r="T150" s="163">
        <f t="shared" si="9"/>
        <v>0</v>
      </c>
      <c r="U150" s="163">
        <v>0</v>
      </c>
      <c r="V150" s="163">
        <f t="shared" si="10"/>
        <v>0</v>
      </c>
      <c r="W150" s="163">
        <v>0</v>
      </c>
      <c r="X150" s="164">
        <f t="shared" si="11"/>
        <v>0</v>
      </c>
      <c r="AR150" s="165" t="s">
        <v>169</v>
      </c>
      <c r="AT150" s="165" t="s">
        <v>165</v>
      </c>
      <c r="AU150" s="165" t="s">
        <v>85</v>
      </c>
      <c r="AY150" s="16" t="s">
        <v>163</v>
      </c>
      <c r="BE150" s="166">
        <f t="shared" si="12"/>
        <v>0</v>
      </c>
      <c r="BF150" s="166">
        <f t="shared" si="13"/>
        <v>0</v>
      </c>
      <c r="BG150" s="166">
        <f t="shared" si="14"/>
        <v>0</v>
      </c>
      <c r="BH150" s="166">
        <f t="shared" si="15"/>
        <v>0</v>
      </c>
      <c r="BI150" s="166">
        <f t="shared" si="16"/>
        <v>0</v>
      </c>
      <c r="BJ150" s="16" t="s">
        <v>137</v>
      </c>
      <c r="BK150" s="167">
        <f t="shared" si="17"/>
        <v>0</v>
      </c>
      <c r="BL150" s="16" t="s">
        <v>169</v>
      </c>
      <c r="BM150" s="165" t="s">
        <v>267</v>
      </c>
    </row>
    <row r="151" spans="2:65" s="1" customFormat="1" ht="16.5" customHeight="1">
      <c r="B151" s="31"/>
      <c r="C151" s="189" t="s">
        <v>224</v>
      </c>
      <c r="D151" s="189" t="s">
        <v>466</v>
      </c>
      <c r="E151" s="190" t="s">
        <v>1377</v>
      </c>
      <c r="F151" s="191" t="s">
        <v>1378</v>
      </c>
      <c r="G151" s="192" t="s">
        <v>234</v>
      </c>
      <c r="H151" s="193">
        <v>45</v>
      </c>
      <c r="I151" s="194"/>
      <c r="J151" s="195"/>
      <c r="K151" s="193">
        <f t="shared" si="5"/>
        <v>0</v>
      </c>
      <c r="L151" s="195"/>
      <c r="M151" s="196"/>
      <c r="N151" s="197" t="s">
        <v>1</v>
      </c>
      <c r="O151" s="121" t="s">
        <v>41</v>
      </c>
      <c r="P151" s="162">
        <f t="shared" si="6"/>
        <v>0</v>
      </c>
      <c r="Q151" s="162">
        <f t="shared" si="7"/>
        <v>0</v>
      </c>
      <c r="R151" s="162">
        <f t="shared" si="8"/>
        <v>0</v>
      </c>
      <c r="T151" s="163">
        <f t="shared" si="9"/>
        <v>0</v>
      </c>
      <c r="U151" s="163">
        <v>0</v>
      </c>
      <c r="V151" s="163">
        <f t="shared" si="10"/>
        <v>0</v>
      </c>
      <c r="W151" s="163">
        <v>0</v>
      </c>
      <c r="X151" s="164">
        <f t="shared" si="11"/>
        <v>0</v>
      </c>
      <c r="AR151" s="165" t="s">
        <v>182</v>
      </c>
      <c r="AT151" s="165" t="s">
        <v>466</v>
      </c>
      <c r="AU151" s="165" t="s">
        <v>85</v>
      </c>
      <c r="AY151" s="16" t="s">
        <v>163</v>
      </c>
      <c r="BE151" s="166">
        <f t="shared" si="12"/>
        <v>0</v>
      </c>
      <c r="BF151" s="166">
        <f t="shared" si="13"/>
        <v>0</v>
      </c>
      <c r="BG151" s="166">
        <f t="shared" si="14"/>
        <v>0</v>
      </c>
      <c r="BH151" s="166">
        <f t="shared" si="15"/>
        <v>0</v>
      </c>
      <c r="BI151" s="166">
        <f t="shared" si="16"/>
        <v>0</v>
      </c>
      <c r="BJ151" s="16" t="s">
        <v>137</v>
      </c>
      <c r="BK151" s="167">
        <f t="shared" si="17"/>
        <v>0</v>
      </c>
      <c r="BL151" s="16" t="s">
        <v>169</v>
      </c>
      <c r="BM151" s="165" t="s">
        <v>270</v>
      </c>
    </row>
    <row r="152" spans="2:65" s="1" customFormat="1" ht="16.5" customHeight="1">
      <c r="B152" s="31"/>
      <c r="C152" s="154" t="s">
        <v>8</v>
      </c>
      <c r="D152" s="154" t="s">
        <v>165</v>
      </c>
      <c r="E152" s="155" t="s">
        <v>1379</v>
      </c>
      <c r="F152" s="156" t="s">
        <v>1380</v>
      </c>
      <c r="G152" s="157" t="s">
        <v>234</v>
      </c>
      <c r="H152" s="158">
        <v>9</v>
      </c>
      <c r="I152" s="159"/>
      <c r="J152" s="159"/>
      <c r="K152" s="158">
        <f t="shared" si="5"/>
        <v>0</v>
      </c>
      <c r="L152" s="160"/>
      <c r="M152" s="31"/>
      <c r="N152" s="161" t="s">
        <v>1</v>
      </c>
      <c r="O152" s="121" t="s">
        <v>41</v>
      </c>
      <c r="P152" s="162">
        <f t="shared" si="6"/>
        <v>0</v>
      </c>
      <c r="Q152" s="162">
        <f t="shared" si="7"/>
        <v>0</v>
      </c>
      <c r="R152" s="162">
        <f t="shared" si="8"/>
        <v>0</v>
      </c>
      <c r="T152" s="163">
        <f t="shared" si="9"/>
        <v>0</v>
      </c>
      <c r="U152" s="163">
        <v>0</v>
      </c>
      <c r="V152" s="163">
        <f t="shared" si="10"/>
        <v>0</v>
      </c>
      <c r="W152" s="163">
        <v>0</v>
      </c>
      <c r="X152" s="164">
        <f t="shared" si="11"/>
        <v>0</v>
      </c>
      <c r="AR152" s="165" t="s">
        <v>169</v>
      </c>
      <c r="AT152" s="165" t="s">
        <v>165</v>
      </c>
      <c r="AU152" s="165" t="s">
        <v>85</v>
      </c>
      <c r="AY152" s="16" t="s">
        <v>163</v>
      </c>
      <c r="BE152" s="166">
        <f t="shared" si="12"/>
        <v>0</v>
      </c>
      <c r="BF152" s="166">
        <f t="shared" si="13"/>
        <v>0</v>
      </c>
      <c r="BG152" s="166">
        <f t="shared" si="14"/>
        <v>0</v>
      </c>
      <c r="BH152" s="166">
        <f t="shared" si="15"/>
        <v>0</v>
      </c>
      <c r="BI152" s="166">
        <f t="shared" si="16"/>
        <v>0</v>
      </c>
      <c r="BJ152" s="16" t="s">
        <v>137</v>
      </c>
      <c r="BK152" s="167">
        <f t="shared" si="17"/>
        <v>0</v>
      </c>
      <c r="BL152" s="16" t="s">
        <v>169</v>
      </c>
      <c r="BM152" s="165" t="s">
        <v>274</v>
      </c>
    </row>
    <row r="153" spans="2:65" s="1" customFormat="1" ht="21.75" customHeight="1">
      <c r="B153" s="31"/>
      <c r="C153" s="189" t="s">
        <v>229</v>
      </c>
      <c r="D153" s="189" t="s">
        <v>466</v>
      </c>
      <c r="E153" s="190" t="s">
        <v>1381</v>
      </c>
      <c r="F153" s="191" t="s">
        <v>1382</v>
      </c>
      <c r="G153" s="192" t="s">
        <v>234</v>
      </c>
      <c r="H153" s="193">
        <v>9</v>
      </c>
      <c r="I153" s="194"/>
      <c r="J153" s="195"/>
      <c r="K153" s="193">
        <f t="shared" si="5"/>
        <v>0</v>
      </c>
      <c r="L153" s="195"/>
      <c r="M153" s="196"/>
      <c r="N153" s="197" t="s">
        <v>1</v>
      </c>
      <c r="O153" s="121" t="s">
        <v>41</v>
      </c>
      <c r="P153" s="162">
        <f t="shared" si="6"/>
        <v>0</v>
      </c>
      <c r="Q153" s="162">
        <f t="shared" si="7"/>
        <v>0</v>
      </c>
      <c r="R153" s="162">
        <f t="shared" si="8"/>
        <v>0</v>
      </c>
      <c r="T153" s="163">
        <f t="shared" si="9"/>
        <v>0</v>
      </c>
      <c r="U153" s="163">
        <v>0</v>
      </c>
      <c r="V153" s="163">
        <f t="shared" si="10"/>
        <v>0</v>
      </c>
      <c r="W153" s="163">
        <v>0</v>
      </c>
      <c r="X153" s="164">
        <f t="shared" si="11"/>
        <v>0</v>
      </c>
      <c r="AR153" s="165" t="s">
        <v>182</v>
      </c>
      <c r="AT153" s="165" t="s">
        <v>466</v>
      </c>
      <c r="AU153" s="165" t="s">
        <v>85</v>
      </c>
      <c r="AY153" s="16" t="s">
        <v>163</v>
      </c>
      <c r="BE153" s="166">
        <f t="shared" si="12"/>
        <v>0</v>
      </c>
      <c r="BF153" s="166">
        <f t="shared" si="13"/>
        <v>0</v>
      </c>
      <c r="BG153" s="166">
        <f t="shared" si="14"/>
        <v>0</v>
      </c>
      <c r="BH153" s="166">
        <f t="shared" si="15"/>
        <v>0</v>
      </c>
      <c r="BI153" s="166">
        <f t="shared" si="16"/>
        <v>0</v>
      </c>
      <c r="BJ153" s="16" t="s">
        <v>137</v>
      </c>
      <c r="BK153" s="167">
        <f t="shared" si="17"/>
        <v>0</v>
      </c>
      <c r="BL153" s="16" t="s">
        <v>169</v>
      </c>
      <c r="BM153" s="165" t="s">
        <v>280</v>
      </c>
    </row>
    <row r="154" spans="2:65" s="1" customFormat="1" ht="16.5" customHeight="1">
      <c r="B154" s="31"/>
      <c r="C154" s="154" t="s">
        <v>283</v>
      </c>
      <c r="D154" s="154" t="s">
        <v>165</v>
      </c>
      <c r="E154" s="155" t="s">
        <v>1383</v>
      </c>
      <c r="F154" s="156" t="s">
        <v>1384</v>
      </c>
      <c r="G154" s="157" t="s">
        <v>520</v>
      </c>
      <c r="H154" s="158">
        <v>9</v>
      </c>
      <c r="I154" s="159"/>
      <c r="J154" s="159"/>
      <c r="K154" s="158">
        <f t="shared" si="5"/>
        <v>0</v>
      </c>
      <c r="L154" s="160"/>
      <c r="M154" s="31"/>
      <c r="N154" s="161" t="s">
        <v>1</v>
      </c>
      <c r="O154" s="121" t="s">
        <v>41</v>
      </c>
      <c r="P154" s="162">
        <f t="shared" si="6"/>
        <v>0</v>
      </c>
      <c r="Q154" s="162">
        <f t="shared" si="7"/>
        <v>0</v>
      </c>
      <c r="R154" s="162">
        <f t="shared" si="8"/>
        <v>0</v>
      </c>
      <c r="T154" s="163">
        <f t="shared" si="9"/>
        <v>0</v>
      </c>
      <c r="U154" s="163">
        <v>0</v>
      </c>
      <c r="V154" s="163">
        <f t="shared" si="10"/>
        <v>0</v>
      </c>
      <c r="W154" s="163">
        <v>0</v>
      </c>
      <c r="X154" s="164">
        <f t="shared" si="11"/>
        <v>0</v>
      </c>
      <c r="AR154" s="165" t="s">
        <v>169</v>
      </c>
      <c r="AT154" s="165" t="s">
        <v>165</v>
      </c>
      <c r="AU154" s="165" t="s">
        <v>85</v>
      </c>
      <c r="AY154" s="16" t="s">
        <v>163</v>
      </c>
      <c r="BE154" s="166">
        <f t="shared" si="12"/>
        <v>0</v>
      </c>
      <c r="BF154" s="166">
        <f t="shared" si="13"/>
        <v>0</v>
      </c>
      <c r="BG154" s="166">
        <f t="shared" si="14"/>
        <v>0</v>
      </c>
      <c r="BH154" s="166">
        <f t="shared" si="15"/>
        <v>0</v>
      </c>
      <c r="BI154" s="166">
        <f t="shared" si="16"/>
        <v>0</v>
      </c>
      <c r="BJ154" s="16" t="s">
        <v>137</v>
      </c>
      <c r="BK154" s="167">
        <f t="shared" si="17"/>
        <v>0</v>
      </c>
      <c r="BL154" s="16" t="s">
        <v>169</v>
      </c>
      <c r="BM154" s="165" t="s">
        <v>286</v>
      </c>
    </row>
    <row r="155" spans="2:65" s="1" customFormat="1" ht="16.5" customHeight="1">
      <c r="B155" s="31"/>
      <c r="C155" s="189" t="s">
        <v>235</v>
      </c>
      <c r="D155" s="189" t="s">
        <v>466</v>
      </c>
      <c r="E155" s="190" t="s">
        <v>1385</v>
      </c>
      <c r="F155" s="191" t="s">
        <v>1386</v>
      </c>
      <c r="G155" s="192" t="s">
        <v>234</v>
      </c>
      <c r="H155" s="193">
        <v>9</v>
      </c>
      <c r="I155" s="194"/>
      <c r="J155" s="195"/>
      <c r="K155" s="193">
        <f t="shared" si="5"/>
        <v>0</v>
      </c>
      <c r="L155" s="195"/>
      <c r="M155" s="196"/>
      <c r="N155" s="197" t="s">
        <v>1</v>
      </c>
      <c r="O155" s="121" t="s">
        <v>41</v>
      </c>
      <c r="P155" s="162">
        <f t="shared" si="6"/>
        <v>0</v>
      </c>
      <c r="Q155" s="162">
        <f t="shared" si="7"/>
        <v>0</v>
      </c>
      <c r="R155" s="162">
        <f t="shared" si="8"/>
        <v>0</v>
      </c>
      <c r="T155" s="163">
        <f t="shared" si="9"/>
        <v>0</v>
      </c>
      <c r="U155" s="163">
        <v>0</v>
      </c>
      <c r="V155" s="163">
        <f t="shared" si="10"/>
        <v>0</v>
      </c>
      <c r="W155" s="163">
        <v>0</v>
      </c>
      <c r="X155" s="164">
        <f t="shared" si="11"/>
        <v>0</v>
      </c>
      <c r="AR155" s="165" t="s">
        <v>182</v>
      </c>
      <c r="AT155" s="165" t="s">
        <v>466</v>
      </c>
      <c r="AU155" s="165" t="s">
        <v>85</v>
      </c>
      <c r="AY155" s="16" t="s">
        <v>163</v>
      </c>
      <c r="BE155" s="166">
        <f t="shared" si="12"/>
        <v>0</v>
      </c>
      <c r="BF155" s="166">
        <f t="shared" si="13"/>
        <v>0</v>
      </c>
      <c r="BG155" s="166">
        <f t="shared" si="14"/>
        <v>0</v>
      </c>
      <c r="BH155" s="166">
        <f t="shared" si="15"/>
        <v>0</v>
      </c>
      <c r="BI155" s="166">
        <f t="shared" si="16"/>
        <v>0</v>
      </c>
      <c r="BJ155" s="16" t="s">
        <v>137</v>
      </c>
      <c r="BK155" s="167">
        <f t="shared" si="17"/>
        <v>0</v>
      </c>
      <c r="BL155" s="16" t="s">
        <v>169</v>
      </c>
      <c r="BM155" s="165" t="s">
        <v>289</v>
      </c>
    </row>
    <row r="156" spans="2:65" s="1" customFormat="1" ht="24.15" customHeight="1">
      <c r="B156" s="31"/>
      <c r="C156" s="154" t="s">
        <v>292</v>
      </c>
      <c r="D156" s="154" t="s">
        <v>165</v>
      </c>
      <c r="E156" s="155" t="s">
        <v>1387</v>
      </c>
      <c r="F156" s="156" t="s">
        <v>1388</v>
      </c>
      <c r="G156" s="157" t="s">
        <v>234</v>
      </c>
      <c r="H156" s="158">
        <v>9</v>
      </c>
      <c r="I156" s="159"/>
      <c r="J156" s="159"/>
      <c r="K156" s="158">
        <f t="shared" si="5"/>
        <v>0</v>
      </c>
      <c r="L156" s="160"/>
      <c r="M156" s="31"/>
      <c r="N156" s="161" t="s">
        <v>1</v>
      </c>
      <c r="O156" s="121" t="s">
        <v>41</v>
      </c>
      <c r="P156" s="162">
        <f t="shared" si="6"/>
        <v>0</v>
      </c>
      <c r="Q156" s="162">
        <f t="shared" si="7"/>
        <v>0</v>
      </c>
      <c r="R156" s="162">
        <f t="shared" si="8"/>
        <v>0</v>
      </c>
      <c r="T156" s="163">
        <f t="shared" si="9"/>
        <v>0</v>
      </c>
      <c r="U156" s="163">
        <v>0</v>
      </c>
      <c r="V156" s="163">
        <f t="shared" si="10"/>
        <v>0</v>
      </c>
      <c r="W156" s="163">
        <v>0</v>
      </c>
      <c r="X156" s="164">
        <f t="shared" si="11"/>
        <v>0</v>
      </c>
      <c r="AR156" s="165" t="s">
        <v>169</v>
      </c>
      <c r="AT156" s="165" t="s">
        <v>165</v>
      </c>
      <c r="AU156" s="165" t="s">
        <v>85</v>
      </c>
      <c r="AY156" s="16" t="s">
        <v>163</v>
      </c>
      <c r="BE156" s="166">
        <f t="shared" si="12"/>
        <v>0</v>
      </c>
      <c r="BF156" s="166">
        <f t="shared" si="13"/>
        <v>0</v>
      </c>
      <c r="BG156" s="166">
        <f t="shared" si="14"/>
        <v>0</v>
      </c>
      <c r="BH156" s="166">
        <f t="shared" si="15"/>
        <v>0</v>
      </c>
      <c r="BI156" s="166">
        <f t="shared" si="16"/>
        <v>0</v>
      </c>
      <c r="BJ156" s="16" t="s">
        <v>137</v>
      </c>
      <c r="BK156" s="167">
        <f t="shared" si="17"/>
        <v>0</v>
      </c>
      <c r="BL156" s="16" t="s">
        <v>169</v>
      </c>
      <c r="BM156" s="165" t="s">
        <v>295</v>
      </c>
    </row>
    <row r="157" spans="2:65" s="1" customFormat="1" ht="24.15" customHeight="1">
      <c r="B157" s="31"/>
      <c r="C157" s="189" t="s">
        <v>239</v>
      </c>
      <c r="D157" s="189" t="s">
        <v>466</v>
      </c>
      <c r="E157" s="190" t="s">
        <v>1389</v>
      </c>
      <c r="F157" s="191" t="s">
        <v>1390</v>
      </c>
      <c r="G157" s="192" t="s">
        <v>234</v>
      </c>
      <c r="H157" s="193">
        <v>9</v>
      </c>
      <c r="I157" s="194"/>
      <c r="J157" s="195"/>
      <c r="K157" s="193">
        <f t="shared" si="5"/>
        <v>0</v>
      </c>
      <c r="L157" s="195"/>
      <c r="M157" s="196"/>
      <c r="N157" s="197" t="s">
        <v>1</v>
      </c>
      <c r="O157" s="121" t="s">
        <v>41</v>
      </c>
      <c r="P157" s="162">
        <f t="shared" si="6"/>
        <v>0</v>
      </c>
      <c r="Q157" s="162">
        <f t="shared" si="7"/>
        <v>0</v>
      </c>
      <c r="R157" s="162">
        <f t="shared" si="8"/>
        <v>0</v>
      </c>
      <c r="T157" s="163">
        <f t="shared" si="9"/>
        <v>0</v>
      </c>
      <c r="U157" s="163">
        <v>0</v>
      </c>
      <c r="V157" s="163">
        <f t="shared" si="10"/>
        <v>0</v>
      </c>
      <c r="W157" s="163">
        <v>0</v>
      </c>
      <c r="X157" s="164">
        <f t="shared" si="11"/>
        <v>0</v>
      </c>
      <c r="AR157" s="165" t="s">
        <v>182</v>
      </c>
      <c r="AT157" s="165" t="s">
        <v>466</v>
      </c>
      <c r="AU157" s="165" t="s">
        <v>85</v>
      </c>
      <c r="AY157" s="16" t="s">
        <v>163</v>
      </c>
      <c r="BE157" s="166">
        <f t="shared" si="12"/>
        <v>0</v>
      </c>
      <c r="BF157" s="166">
        <f t="shared" si="13"/>
        <v>0</v>
      </c>
      <c r="BG157" s="166">
        <f t="shared" si="14"/>
        <v>0</v>
      </c>
      <c r="BH157" s="166">
        <f t="shared" si="15"/>
        <v>0</v>
      </c>
      <c r="BI157" s="166">
        <f t="shared" si="16"/>
        <v>0</v>
      </c>
      <c r="BJ157" s="16" t="s">
        <v>137</v>
      </c>
      <c r="BK157" s="167">
        <f t="shared" si="17"/>
        <v>0</v>
      </c>
      <c r="BL157" s="16" t="s">
        <v>169</v>
      </c>
      <c r="BM157" s="165" t="s">
        <v>299</v>
      </c>
    </row>
    <row r="158" spans="2:65" s="1" customFormat="1" ht="16.5" customHeight="1">
      <c r="B158" s="31"/>
      <c r="C158" s="154" t="s">
        <v>301</v>
      </c>
      <c r="D158" s="154" t="s">
        <v>165</v>
      </c>
      <c r="E158" s="155" t="s">
        <v>1391</v>
      </c>
      <c r="F158" s="156" t="s">
        <v>1392</v>
      </c>
      <c r="G158" s="157" t="s">
        <v>234</v>
      </c>
      <c r="H158" s="158">
        <v>50</v>
      </c>
      <c r="I158" s="159"/>
      <c r="J158" s="159"/>
      <c r="K158" s="158">
        <f t="shared" si="5"/>
        <v>0</v>
      </c>
      <c r="L158" s="160"/>
      <c r="M158" s="31"/>
      <c r="N158" s="161" t="s">
        <v>1</v>
      </c>
      <c r="O158" s="121" t="s">
        <v>41</v>
      </c>
      <c r="P158" s="162">
        <f t="shared" si="6"/>
        <v>0</v>
      </c>
      <c r="Q158" s="162">
        <f t="shared" si="7"/>
        <v>0</v>
      </c>
      <c r="R158" s="162">
        <f t="shared" si="8"/>
        <v>0</v>
      </c>
      <c r="T158" s="163">
        <f t="shared" si="9"/>
        <v>0</v>
      </c>
      <c r="U158" s="163">
        <v>0</v>
      </c>
      <c r="V158" s="163">
        <f t="shared" si="10"/>
        <v>0</v>
      </c>
      <c r="W158" s="163">
        <v>0</v>
      </c>
      <c r="X158" s="164">
        <f t="shared" si="11"/>
        <v>0</v>
      </c>
      <c r="AR158" s="165" t="s">
        <v>169</v>
      </c>
      <c r="AT158" s="165" t="s">
        <v>165</v>
      </c>
      <c r="AU158" s="165" t="s">
        <v>85</v>
      </c>
      <c r="AY158" s="16" t="s">
        <v>163</v>
      </c>
      <c r="BE158" s="166">
        <f t="shared" si="12"/>
        <v>0</v>
      </c>
      <c r="BF158" s="166">
        <f t="shared" si="13"/>
        <v>0</v>
      </c>
      <c r="BG158" s="166">
        <f t="shared" si="14"/>
        <v>0</v>
      </c>
      <c r="BH158" s="166">
        <f t="shared" si="15"/>
        <v>0</v>
      </c>
      <c r="BI158" s="166">
        <f t="shared" si="16"/>
        <v>0</v>
      </c>
      <c r="BJ158" s="16" t="s">
        <v>137</v>
      </c>
      <c r="BK158" s="167">
        <f t="shared" si="17"/>
        <v>0</v>
      </c>
      <c r="BL158" s="16" t="s">
        <v>169</v>
      </c>
      <c r="BM158" s="165" t="s">
        <v>304</v>
      </c>
    </row>
    <row r="159" spans="2:65" s="1" customFormat="1" ht="24.15" customHeight="1">
      <c r="B159" s="31"/>
      <c r="C159" s="189" t="s">
        <v>244</v>
      </c>
      <c r="D159" s="189" t="s">
        <v>466</v>
      </c>
      <c r="E159" s="190" t="s">
        <v>1393</v>
      </c>
      <c r="F159" s="191" t="s">
        <v>1394</v>
      </c>
      <c r="G159" s="192" t="s">
        <v>234</v>
      </c>
      <c r="H159" s="193">
        <v>50</v>
      </c>
      <c r="I159" s="194"/>
      <c r="J159" s="195"/>
      <c r="K159" s="193">
        <f t="shared" si="5"/>
        <v>0</v>
      </c>
      <c r="L159" s="195"/>
      <c r="M159" s="196"/>
      <c r="N159" s="197" t="s">
        <v>1</v>
      </c>
      <c r="O159" s="121" t="s">
        <v>41</v>
      </c>
      <c r="P159" s="162">
        <f t="shared" si="6"/>
        <v>0</v>
      </c>
      <c r="Q159" s="162">
        <f t="shared" si="7"/>
        <v>0</v>
      </c>
      <c r="R159" s="162">
        <f t="shared" si="8"/>
        <v>0</v>
      </c>
      <c r="T159" s="163">
        <f t="shared" si="9"/>
        <v>0</v>
      </c>
      <c r="U159" s="163">
        <v>0</v>
      </c>
      <c r="V159" s="163">
        <f t="shared" si="10"/>
        <v>0</v>
      </c>
      <c r="W159" s="163">
        <v>0</v>
      </c>
      <c r="X159" s="164">
        <f t="shared" si="11"/>
        <v>0</v>
      </c>
      <c r="AR159" s="165" t="s">
        <v>182</v>
      </c>
      <c r="AT159" s="165" t="s">
        <v>466</v>
      </c>
      <c r="AU159" s="165" t="s">
        <v>85</v>
      </c>
      <c r="AY159" s="16" t="s">
        <v>163</v>
      </c>
      <c r="BE159" s="166">
        <f t="shared" si="12"/>
        <v>0</v>
      </c>
      <c r="BF159" s="166">
        <f t="shared" si="13"/>
        <v>0</v>
      </c>
      <c r="BG159" s="166">
        <f t="shared" si="14"/>
        <v>0</v>
      </c>
      <c r="BH159" s="166">
        <f t="shared" si="15"/>
        <v>0</v>
      </c>
      <c r="BI159" s="166">
        <f t="shared" si="16"/>
        <v>0</v>
      </c>
      <c r="BJ159" s="16" t="s">
        <v>137</v>
      </c>
      <c r="BK159" s="167">
        <f t="shared" si="17"/>
        <v>0</v>
      </c>
      <c r="BL159" s="16" t="s">
        <v>169</v>
      </c>
      <c r="BM159" s="165" t="s">
        <v>309</v>
      </c>
    </row>
    <row r="160" spans="2:65" s="1" customFormat="1" ht="16.5" customHeight="1">
      <c r="B160" s="31"/>
      <c r="C160" s="154" t="s">
        <v>320</v>
      </c>
      <c r="D160" s="154" t="s">
        <v>165</v>
      </c>
      <c r="E160" s="155" t="s">
        <v>1395</v>
      </c>
      <c r="F160" s="156" t="s">
        <v>1396</v>
      </c>
      <c r="G160" s="157" t="s">
        <v>234</v>
      </c>
      <c r="H160" s="158">
        <v>9</v>
      </c>
      <c r="I160" s="159"/>
      <c r="J160" s="159"/>
      <c r="K160" s="158">
        <f t="shared" si="5"/>
        <v>0</v>
      </c>
      <c r="L160" s="160"/>
      <c r="M160" s="31"/>
      <c r="N160" s="161" t="s">
        <v>1</v>
      </c>
      <c r="O160" s="121" t="s">
        <v>41</v>
      </c>
      <c r="P160" s="162">
        <f t="shared" si="6"/>
        <v>0</v>
      </c>
      <c r="Q160" s="162">
        <f t="shared" si="7"/>
        <v>0</v>
      </c>
      <c r="R160" s="162">
        <f t="shared" si="8"/>
        <v>0</v>
      </c>
      <c r="T160" s="163">
        <f t="shared" si="9"/>
        <v>0</v>
      </c>
      <c r="U160" s="163">
        <v>0</v>
      </c>
      <c r="V160" s="163">
        <f t="shared" si="10"/>
        <v>0</v>
      </c>
      <c r="W160" s="163">
        <v>0</v>
      </c>
      <c r="X160" s="164">
        <f t="shared" si="11"/>
        <v>0</v>
      </c>
      <c r="AR160" s="165" t="s">
        <v>169</v>
      </c>
      <c r="AT160" s="165" t="s">
        <v>165</v>
      </c>
      <c r="AU160" s="165" t="s">
        <v>85</v>
      </c>
      <c r="AY160" s="16" t="s">
        <v>163</v>
      </c>
      <c r="BE160" s="166">
        <f t="shared" si="12"/>
        <v>0</v>
      </c>
      <c r="BF160" s="166">
        <f t="shared" si="13"/>
        <v>0</v>
      </c>
      <c r="BG160" s="166">
        <f t="shared" si="14"/>
        <v>0</v>
      </c>
      <c r="BH160" s="166">
        <f t="shared" si="15"/>
        <v>0</v>
      </c>
      <c r="BI160" s="166">
        <f t="shared" si="16"/>
        <v>0</v>
      </c>
      <c r="BJ160" s="16" t="s">
        <v>137</v>
      </c>
      <c r="BK160" s="167">
        <f t="shared" si="17"/>
        <v>0</v>
      </c>
      <c r="BL160" s="16" t="s">
        <v>169</v>
      </c>
      <c r="BM160" s="165" t="s">
        <v>323</v>
      </c>
    </row>
    <row r="161" spans="2:65" s="1" customFormat="1" ht="16.5" customHeight="1">
      <c r="B161" s="31"/>
      <c r="C161" s="189" t="s">
        <v>247</v>
      </c>
      <c r="D161" s="189" t="s">
        <v>466</v>
      </c>
      <c r="E161" s="190" t="s">
        <v>1397</v>
      </c>
      <c r="F161" s="191" t="s">
        <v>1398</v>
      </c>
      <c r="G161" s="192" t="s">
        <v>234</v>
      </c>
      <c r="H161" s="193">
        <v>9</v>
      </c>
      <c r="I161" s="194"/>
      <c r="J161" s="195"/>
      <c r="K161" s="193">
        <f t="shared" si="5"/>
        <v>0</v>
      </c>
      <c r="L161" s="195"/>
      <c r="M161" s="196"/>
      <c r="N161" s="197" t="s">
        <v>1</v>
      </c>
      <c r="O161" s="121" t="s">
        <v>41</v>
      </c>
      <c r="P161" s="162">
        <f t="shared" si="6"/>
        <v>0</v>
      </c>
      <c r="Q161" s="162">
        <f t="shared" si="7"/>
        <v>0</v>
      </c>
      <c r="R161" s="162">
        <f t="shared" si="8"/>
        <v>0</v>
      </c>
      <c r="T161" s="163">
        <f t="shared" si="9"/>
        <v>0</v>
      </c>
      <c r="U161" s="163">
        <v>0</v>
      </c>
      <c r="V161" s="163">
        <f t="shared" si="10"/>
        <v>0</v>
      </c>
      <c r="W161" s="163">
        <v>0</v>
      </c>
      <c r="X161" s="164">
        <f t="shared" si="11"/>
        <v>0</v>
      </c>
      <c r="AR161" s="165" t="s">
        <v>182</v>
      </c>
      <c r="AT161" s="165" t="s">
        <v>466</v>
      </c>
      <c r="AU161" s="165" t="s">
        <v>85</v>
      </c>
      <c r="AY161" s="16" t="s">
        <v>163</v>
      </c>
      <c r="BE161" s="166">
        <f t="shared" si="12"/>
        <v>0</v>
      </c>
      <c r="BF161" s="166">
        <f t="shared" si="13"/>
        <v>0</v>
      </c>
      <c r="BG161" s="166">
        <f t="shared" si="14"/>
        <v>0</v>
      </c>
      <c r="BH161" s="166">
        <f t="shared" si="15"/>
        <v>0</v>
      </c>
      <c r="BI161" s="166">
        <f t="shared" si="16"/>
        <v>0</v>
      </c>
      <c r="BJ161" s="16" t="s">
        <v>137</v>
      </c>
      <c r="BK161" s="167">
        <f t="shared" si="17"/>
        <v>0</v>
      </c>
      <c r="BL161" s="16" t="s">
        <v>169</v>
      </c>
      <c r="BM161" s="165" t="s">
        <v>327</v>
      </c>
    </row>
    <row r="162" spans="2:65" s="1" customFormat="1" ht="16.5" customHeight="1">
      <c r="B162" s="31"/>
      <c r="C162" s="154" t="s">
        <v>329</v>
      </c>
      <c r="D162" s="154" t="s">
        <v>165</v>
      </c>
      <c r="E162" s="155" t="s">
        <v>1399</v>
      </c>
      <c r="F162" s="156" t="s">
        <v>1400</v>
      </c>
      <c r="G162" s="157" t="s">
        <v>234</v>
      </c>
      <c r="H162" s="158">
        <v>16</v>
      </c>
      <c r="I162" s="159"/>
      <c r="J162" s="159"/>
      <c r="K162" s="158">
        <f t="shared" si="5"/>
        <v>0</v>
      </c>
      <c r="L162" s="160"/>
      <c r="M162" s="31"/>
      <c r="N162" s="161" t="s">
        <v>1</v>
      </c>
      <c r="O162" s="121" t="s">
        <v>41</v>
      </c>
      <c r="P162" s="162">
        <f t="shared" si="6"/>
        <v>0</v>
      </c>
      <c r="Q162" s="162">
        <f t="shared" si="7"/>
        <v>0</v>
      </c>
      <c r="R162" s="162">
        <f t="shared" si="8"/>
        <v>0</v>
      </c>
      <c r="T162" s="163">
        <f t="shared" si="9"/>
        <v>0</v>
      </c>
      <c r="U162" s="163">
        <v>0</v>
      </c>
      <c r="V162" s="163">
        <f t="shared" si="10"/>
        <v>0</v>
      </c>
      <c r="W162" s="163">
        <v>0</v>
      </c>
      <c r="X162" s="164">
        <f t="shared" si="11"/>
        <v>0</v>
      </c>
      <c r="AR162" s="165" t="s">
        <v>169</v>
      </c>
      <c r="AT162" s="165" t="s">
        <v>165</v>
      </c>
      <c r="AU162" s="165" t="s">
        <v>85</v>
      </c>
      <c r="AY162" s="16" t="s">
        <v>163</v>
      </c>
      <c r="BE162" s="166">
        <f t="shared" si="12"/>
        <v>0</v>
      </c>
      <c r="BF162" s="166">
        <f t="shared" si="13"/>
        <v>0</v>
      </c>
      <c r="BG162" s="166">
        <f t="shared" si="14"/>
        <v>0</v>
      </c>
      <c r="BH162" s="166">
        <f t="shared" si="15"/>
        <v>0</v>
      </c>
      <c r="BI162" s="166">
        <f t="shared" si="16"/>
        <v>0</v>
      </c>
      <c r="BJ162" s="16" t="s">
        <v>137</v>
      </c>
      <c r="BK162" s="167">
        <f t="shared" si="17"/>
        <v>0</v>
      </c>
      <c r="BL162" s="16" t="s">
        <v>169</v>
      </c>
      <c r="BM162" s="165" t="s">
        <v>332</v>
      </c>
    </row>
    <row r="163" spans="2:65" s="1" customFormat="1" ht="21.75" customHeight="1">
      <c r="B163" s="31"/>
      <c r="C163" s="189" t="s">
        <v>251</v>
      </c>
      <c r="D163" s="189" t="s">
        <v>466</v>
      </c>
      <c r="E163" s="190" t="s">
        <v>1401</v>
      </c>
      <c r="F163" s="191" t="s">
        <v>1402</v>
      </c>
      <c r="G163" s="192" t="s">
        <v>234</v>
      </c>
      <c r="H163" s="193">
        <v>16</v>
      </c>
      <c r="I163" s="194"/>
      <c r="J163" s="195"/>
      <c r="K163" s="193">
        <f t="shared" si="5"/>
        <v>0</v>
      </c>
      <c r="L163" s="195"/>
      <c r="M163" s="196"/>
      <c r="N163" s="197" t="s">
        <v>1</v>
      </c>
      <c r="O163" s="121" t="s">
        <v>41</v>
      </c>
      <c r="P163" s="162">
        <f t="shared" si="6"/>
        <v>0</v>
      </c>
      <c r="Q163" s="162">
        <f t="shared" si="7"/>
        <v>0</v>
      </c>
      <c r="R163" s="162">
        <f t="shared" si="8"/>
        <v>0</v>
      </c>
      <c r="T163" s="163">
        <f t="shared" si="9"/>
        <v>0</v>
      </c>
      <c r="U163" s="163">
        <v>0</v>
      </c>
      <c r="V163" s="163">
        <f t="shared" si="10"/>
        <v>0</v>
      </c>
      <c r="W163" s="163">
        <v>0</v>
      </c>
      <c r="X163" s="164">
        <f t="shared" si="11"/>
        <v>0</v>
      </c>
      <c r="AR163" s="165" t="s">
        <v>182</v>
      </c>
      <c r="AT163" s="165" t="s">
        <v>466</v>
      </c>
      <c r="AU163" s="165" t="s">
        <v>85</v>
      </c>
      <c r="AY163" s="16" t="s">
        <v>163</v>
      </c>
      <c r="BE163" s="166">
        <f t="shared" si="12"/>
        <v>0</v>
      </c>
      <c r="BF163" s="166">
        <f t="shared" si="13"/>
        <v>0</v>
      </c>
      <c r="BG163" s="166">
        <f t="shared" si="14"/>
        <v>0</v>
      </c>
      <c r="BH163" s="166">
        <f t="shared" si="15"/>
        <v>0</v>
      </c>
      <c r="BI163" s="166">
        <f t="shared" si="16"/>
        <v>0</v>
      </c>
      <c r="BJ163" s="16" t="s">
        <v>137</v>
      </c>
      <c r="BK163" s="167">
        <f t="shared" si="17"/>
        <v>0</v>
      </c>
      <c r="BL163" s="16" t="s">
        <v>169</v>
      </c>
      <c r="BM163" s="165" t="s">
        <v>335</v>
      </c>
    </row>
    <row r="164" spans="2:65" s="1" customFormat="1" ht="21.75" customHeight="1">
      <c r="B164" s="31"/>
      <c r="C164" s="154" t="s">
        <v>336</v>
      </c>
      <c r="D164" s="154" t="s">
        <v>165</v>
      </c>
      <c r="E164" s="155" t="s">
        <v>1403</v>
      </c>
      <c r="F164" s="156" t="s">
        <v>1404</v>
      </c>
      <c r="G164" s="157" t="s">
        <v>234</v>
      </c>
      <c r="H164" s="158">
        <v>1</v>
      </c>
      <c r="I164" s="159"/>
      <c r="J164" s="159"/>
      <c r="K164" s="158">
        <f t="shared" si="5"/>
        <v>0</v>
      </c>
      <c r="L164" s="160"/>
      <c r="M164" s="31"/>
      <c r="N164" s="161" t="s">
        <v>1</v>
      </c>
      <c r="O164" s="121" t="s">
        <v>41</v>
      </c>
      <c r="P164" s="162">
        <f t="shared" si="6"/>
        <v>0</v>
      </c>
      <c r="Q164" s="162">
        <f t="shared" si="7"/>
        <v>0</v>
      </c>
      <c r="R164" s="162">
        <f t="shared" si="8"/>
        <v>0</v>
      </c>
      <c r="T164" s="163">
        <f t="shared" si="9"/>
        <v>0</v>
      </c>
      <c r="U164" s="163">
        <v>0</v>
      </c>
      <c r="V164" s="163">
        <f t="shared" si="10"/>
        <v>0</v>
      </c>
      <c r="W164" s="163">
        <v>0</v>
      </c>
      <c r="X164" s="164">
        <f t="shared" si="11"/>
        <v>0</v>
      </c>
      <c r="AR164" s="165" t="s">
        <v>169</v>
      </c>
      <c r="AT164" s="165" t="s">
        <v>165</v>
      </c>
      <c r="AU164" s="165" t="s">
        <v>85</v>
      </c>
      <c r="AY164" s="16" t="s">
        <v>163</v>
      </c>
      <c r="BE164" s="166">
        <f t="shared" si="12"/>
        <v>0</v>
      </c>
      <c r="BF164" s="166">
        <f t="shared" si="13"/>
        <v>0</v>
      </c>
      <c r="BG164" s="166">
        <f t="shared" si="14"/>
        <v>0</v>
      </c>
      <c r="BH164" s="166">
        <f t="shared" si="15"/>
        <v>0</v>
      </c>
      <c r="BI164" s="166">
        <f t="shared" si="16"/>
        <v>0</v>
      </c>
      <c r="BJ164" s="16" t="s">
        <v>137</v>
      </c>
      <c r="BK164" s="167">
        <f t="shared" si="17"/>
        <v>0</v>
      </c>
      <c r="BL164" s="16" t="s">
        <v>169</v>
      </c>
      <c r="BM164" s="165" t="s">
        <v>339</v>
      </c>
    </row>
    <row r="165" spans="2:65" s="1" customFormat="1" ht="24.15" customHeight="1">
      <c r="B165" s="31"/>
      <c r="C165" s="189" t="s">
        <v>254</v>
      </c>
      <c r="D165" s="189" t="s">
        <v>466</v>
      </c>
      <c r="E165" s="190" t="s">
        <v>1291</v>
      </c>
      <c r="F165" s="191" t="s">
        <v>1292</v>
      </c>
      <c r="G165" s="192" t="s">
        <v>234</v>
      </c>
      <c r="H165" s="193">
        <v>1</v>
      </c>
      <c r="I165" s="194"/>
      <c r="J165" s="195"/>
      <c r="K165" s="193">
        <f t="shared" si="5"/>
        <v>0</v>
      </c>
      <c r="L165" s="195"/>
      <c r="M165" s="196"/>
      <c r="N165" s="197" t="s">
        <v>1</v>
      </c>
      <c r="O165" s="121" t="s">
        <v>41</v>
      </c>
      <c r="P165" s="162">
        <f t="shared" si="6"/>
        <v>0</v>
      </c>
      <c r="Q165" s="162">
        <f t="shared" si="7"/>
        <v>0</v>
      </c>
      <c r="R165" s="162">
        <f t="shared" si="8"/>
        <v>0</v>
      </c>
      <c r="T165" s="163">
        <f t="shared" si="9"/>
        <v>0</v>
      </c>
      <c r="U165" s="163">
        <v>0</v>
      </c>
      <c r="V165" s="163">
        <f t="shared" si="10"/>
        <v>0</v>
      </c>
      <c r="W165" s="163">
        <v>0</v>
      </c>
      <c r="X165" s="164">
        <f t="shared" si="11"/>
        <v>0</v>
      </c>
      <c r="AR165" s="165" t="s">
        <v>182</v>
      </c>
      <c r="AT165" s="165" t="s">
        <v>466</v>
      </c>
      <c r="AU165" s="165" t="s">
        <v>85</v>
      </c>
      <c r="AY165" s="16" t="s">
        <v>163</v>
      </c>
      <c r="BE165" s="166">
        <f t="shared" si="12"/>
        <v>0</v>
      </c>
      <c r="BF165" s="166">
        <f t="shared" si="13"/>
        <v>0</v>
      </c>
      <c r="BG165" s="166">
        <f t="shared" si="14"/>
        <v>0</v>
      </c>
      <c r="BH165" s="166">
        <f t="shared" si="15"/>
        <v>0</v>
      </c>
      <c r="BI165" s="166">
        <f t="shared" si="16"/>
        <v>0</v>
      </c>
      <c r="BJ165" s="16" t="s">
        <v>137</v>
      </c>
      <c r="BK165" s="167">
        <f t="shared" si="17"/>
        <v>0</v>
      </c>
      <c r="BL165" s="16" t="s">
        <v>169</v>
      </c>
      <c r="BM165" s="165" t="s">
        <v>343</v>
      </c>
    </row>
    <row r="166" spans="2:65" s="1" customFormat="1" ht="24.15" customHeight="1">
      <c r="B166" s="31"/>
      <c r="C166" s="189" t="s">
        <v>345</v>
      </c>
      <c r="D166" s="189" t="s">
        <v>466</v>
      </c>
      <c r="E166" s="190" t="s">
        <v>1293</v>
      </c>
      <c r="F166" s="191" t="s">
        <v>1294</v>
      </c>
      <c r="G166" s="192" t="s">
        <v>234</v>
      </c>
      <c r="H166" s="193">
        <v>1</v>
      </c>
      <c r="I166" s="194"/>
      <c r="J166" s="195"/>
      <c r="K166" s="193">
        <f t="shared" si="5"/>
        <v>0</v>
      </c>
      <c r="L166" s="195"/>
      <c r="M166" s="196"/>
      <c r="N166" s="197" t="s">
        <v>1</v>
      </c>
      <c r="O166" s="121" t="s">
        <v>41</v>
      </c>
      <c r="P166" s="162">
        <f t="shared" si="6"/>
        <v>0</v>
      </c>
      <c r="Q166" s="162">
        <f t="shared" si="7"/>
        <v>0</v>
      </c>
      <c r="R166" s="162">
        <f t="shared" si="8"/>
        <v>0</v>
      </c>
      <c r="T166" s="163">
        <f t="shared" si="9"/>
        <v>0</v>
      </c>
      <c r="U166" s="163">
        <v>0</v>
      </c>
      <c r="V166" s="163">
        <f t="shared" si="10"/>
        <v>0</v>
      </c>
      <c r="W166" s="163">
        <v>0</v>
      </c>
      <c r="X166" s="164">
        <f t="shared" si="11"/>
        <v>0</v>
      </c>
      <c r="AR166" s="165" t="s">
        <v>182</v>
      </c>
      <c r="AT166" s="165" t="s">
        <v>466</v>
      </c>
      <c r="AU166" s="165" t="s">
        <v>85</v>
      </c>
      <c r="AY166" s="16" t="s">
        <v>163</v>
      </c>
      <c r="BE166" s="166">
        <f t="shared" si="12"/>
        <v>0</v>
      </c>
      <c r="BF166" s="166">
        <f t="shared" si="13"/>
        <v>0</v>
      </c>
      <c r="BG166" s="166">
        <f t="shared" si="14"/>
        <v>0</v>
      </c>
      <c r="BH166" s="166">
        <f t="shared" si="15"/>
        <v>0</v>
      </c>
      <c r="BI166" s="166">
        <f t="shared" si="16"/>
        <v>0</v>
      </c>
      <c r="BJ166" s="16" t="s">
        <v>137</v>
      </c>
      <c r="BK166" s="167">
        <f t="shared" si="17"/>
        <v>0</v>
      </c>
      <c r="BL166" s="16" t="s">
        <v>169</v>
      </c>
      <c r="BM166" s="165" t="s">
        <v>348</v>
      </c>
    </row>
    <row r="167" spans="2:65" s="1" customFormat="1" ht="16.5" customHeight="1">
      <c r="B167" s="31"/>
      <c r="C167" s="189" t="s">
        <v>258</v>
      </c>
      <c r="D167" s="189" t="s">
        <v>466</v>
      </c>
      <c r="E167" s="190" t="s">
        <v>1405</v>
      </c>
      <c r="F167" s="191" t="s">
        <v>1406</v>
      </c>
      <c r="G167" s="192" t="s">
        <v>474</v>
      </c>
      <c r="H167" s="193">
        <v>1</v>
      </c>
      <c r="I167" s="194"/>
      <c r="J167" s="195"/>
      <c r="K167" s="193">
        <f t="shared" si="5"/>
        <v>0</v>
      </c>
      <c r="L167" s="195"/>
      <c r="M167" s="196"/>
      <c r="N167" s="197" t="s">
        <v>1</v>
      </c>
      <c r="O167" s="121" t="s">
        <v>41</v>
      </c>
      <c r="P167" s="162">
        <f t="shared" si="6"/>
        <v>0</v>
      </c>
      <c r="Q167" s="162">
        <f t="shared" si="7"/>
        <v>0</v>
      </c>
      <c r="R167" s="162">
        <f t="shared" si="8"/>
        <v>0</v>
      </c>
      <c r="T167" s="163">
        <f t="shared" si="9"/>
        <v>0</v>
      </c>
      <c r="U167" s="163">
        <v>0</v>
      </c>
      <c r="V167" s="163">
        <f t="shared" si="10"/>
        <v>0</v>
      </c>
      <c r="W167" s="163">
        <v>0</v>
      </c>
      <c r="X167" s="164">
        <f t="shared" si="11"/>
        <v>0</v>
      </c>
      <c r="AR167" s="165" t="s">
        <v>182</v>
      </c>
      <c r="AT167" s="165" t="s">
        <v>466</v>
      </c>
      <c r="AU167" s="165" t="s">
        <v>85</v>
      </c>
      <c r="AY167" s="16" t="s">
        <v>163</v>
      </c>
      <c r="BE167" s="166">
        <f t="shared" si="12"/>
        <v>0</v>
      </c>
      <c r="BF167" s="166">
        <f t="shared" si="13"/>
        <v>0</v>
      </c>
      <c r="BG167" s="166">
        <f t="shared" si="14"/>
        <v>0</v>
      </c>
      <c r="BH167" s="166">
        <f t="shared" si="15"/>
        <v>0</v>
      </c>
      <c r="BI167" s="166">
        <f t="shared" si="16"/>
        <v>0</v>
      </c>
      <c r="BJ167" s="16" t="s">
        <v>137</v>
      </c>
      <c r="BK167" s="167">
        <f t="shared" si="17"/>
        <v>0</v>
      </c>
      <c r="BL167" s="16" t="s">
        <v>169</v>
      </c>
      <c r="BM167" s="165" t="s">
        <v>352</v>
      </c>
    </row>
    <row r="168" spans="2:65" s="1" customFormat="1" ht="16.5" customHeight="1">
      <c r="B168" s="31"/>
      <c r="C168" s="154" t="s">
        <v>354</v>
      </c>
      <c r="D168" s="154" t="s">
        <v>165</v>
      </c>
      <c r="E168" s="155" t="s">
        <v>1407</v>
      </c>
      <c r="F168" s="156" t="s">
        <v>1406</v>
      </c>
      <c r="G168" s="157" t="s">
        <v>474</v>
      </c>
      <c r="H168" s="158">
        <v>1</v>
      </c>
      <c r="I168" s="159"/>
      <c r="J168" s="159"/>
      <c r="K168" s="158">
        <f t="shared" si="5"/>
        <v>0</v>
      </c>
      <c r="L168" s="160"/>
      <c r="M168" s="31"/>
      <c r="N168" s="161" t="s">
        <v>1</v>
      </c>
      <c r="O168" s="121" t="s">
        <v>41</v>
      </c>
      <c r="P168" s="162">
        <f t="shared" si="6"/>
        <v>0</v>
      </c>
      <c r="Q168" s="162">
        <f t="shared" si="7"/>
        <v>0</v>
      </c>
      <c r="R168" s="162">
        <f t="shared" si="8"/>
        <v>0</v>
      </c>
      <c r="T168" s="163">
        <f t="shared" si="9"/>
        <v>0</v>
      </c>
      <c r="U168" s="163">
        <v>0</v>
      </c>
      <c r="V168" s="163">
        <f t="shared" si="10"/>
        <v>0</v>
      </c>
      <c r="W168" s="163">
        <v>0</v>
      </c>
      <c r="X168" s="164">
        <f t="shared" si="11"/>
        <v>0</v>
      </c>
      <c r="AR168" s="165" t="s">
        <v>169</v>
      </c>
      <c r="AT168" s="165" t="s">
        <v>165</v>
      </c>
      <c r="AU168" s="165" t="s">
        <v>85</v>
      </c>
      <c r="AY168" s="16" t="s">
        <v>163</v>
      </c>
      <c r="BE168" s="166">
        <f t="shared" si="12"/>
        <v>0</v>
      </c>
      <c r="BF168" s="166">
        <f t="shared" si="13"/>
        <v>0</v>
      </c>
      <c r="BG168" s="166">
        <f t="shared" si="14"/>
        <v>0</v>
      </c>
      <c r="BH168" s="166">
        <f t="shared" si="15"/>
        <v>0</v>
      </c>
      <c r="BI168" s="166">
        <f t="shared" si="16"/>
        <v>0</v>
      </c>
      <c r="BJ168" s="16" t="s">
        <v>137</v>
      </c>
      <c r="BK168" s="167">
        <f t="shared" si="17"/>
        <v>0</v>
      </c>
      <c r="BL168" s="16" t="s">
        <v>169</v>
      </c>
      <c r="BM168" s="165" t="s">
        <v>357</v>
      </c>
    </row>
    <row r="169" spans="2:65" s="1" customFormat="1" ht="21.75" customHeight="1">
      <c r="B169" s="31"/>
      <c r="C169" s="189" t="s">
        <v>262</v>
      </c>
      <c r="D169" s="189" t="s">
        <v>466</v>
      </c>
      <c r="E169" s="190" t="s">
        <v>1408</v>
      </c>
      <c r="F169" s="191" t="s">
        <v>1409</v>
      </c>
      <c r="G169" s="192" t="s">
        <v>520</v>
      </c>
      <c r="H169" s="193">
        <v>40</v>
      </c>
      <c r="I169" s="194"/>
      <c r="J169" s="195"/>
      <c r="K169" s="193">
        <f t="shared" si="5"/>
        <v>0</v>
      </c>
      <c r="L169" s="195"/>
      <c r="M169" s="196"/>
      <c r="N169" s="197" t="s">
        <v>1</v>
      </c>
      <c r="O169" s="121" t="s">
        <v>41</v>
      </c>
      <c r="P169" s="162">
        <f t="shared" si="6"/>
        <v>0</v>
      </c>
      <c r="Q169" s="162">
        <f t="shared" si="7"/>
        <v>0</v>
      </c>
      <c r="R169" s="162">
        <f t="shared" si="8"/>
        <v>0</v>
      </c>
      <c r="T169" s="163">
        <f t="shared" si="9"/>
        <v>0</v>
      </c>
      <c r="U169" s="163">
        <v>0</v>
      </c>
      <c r="V169" s="163">
        <f t="shared" si="10"/>
        <v>0</v>
      </c>
      <c r="W169" s="163">
        <v>0</v>
      </c>
      <c r="X169" s="164">
        <f t="shared" si="11"/>
        <v>0</v>
      </c>
      <c r="AR169" s="165" t="s">
        <v>182</v>
      </c>
      <c r="AT169" s="165" t="s">
        <v>466</v>
      </c>
      <c r="AU169" s="165" t="s">
        <v>85</v>
      </c>
      <c r="AY169" s="16" t="s">
        <v>163</v>
      </c>
      <c r="BE169" s="166">
        <f t="shared" si="12"/>
        <v>0</v>
      </c>
      <c r="BF169" s="166">
        <f t="shared" si="13"/>
        <v>0</v>
      </c>
      <c r="BG169" s="166">
        <f t="shared" si="14"/>
        <v>0</v>
      </c>
      <c r="BH169" s="166">
        <f t="shared" si="15"/>
        <v>0</v>
      </c>
      <c r="BI169" s="166">
        <f t="shared" si="16"/>
        <v>0</v>
      </c>
      <c r="BJ169" s="16" t="s">
        <v>137</v>
      </c>
      <c r="BK169" s="167">
        <f t="shared" si="17"/>
        <v>0</v>
      </c>
      <c r="BL169" s="16" t="s">
        <v>169</v>
      </c>
      <c r="BM169" s="165" t="s">
        <v>361</v>
      </c>
    </row>
    <row r="170" spans="2:65" s="1" customFormat="1" ht="24.15" customHeight="1">
      <c r="B170" s="31"/>
      <c r="C170" s="154" t="s">
        <v>364</v>
      </c>
      <c r="D170" s="154" t="s">
        <v>165</v>
      </c>
      <c r="E170" s="155" t="s">
        <v>1410</v>
      </c>
      <c r="F170" s="156" t="s">
        <v>1411</v>
      </c>
      <c r="G170" s="157" t="s">
        <v>520</v>
      </c>
      <c r="H170" s="158">
        <v>40</v>
      </c>
      <c r="I170" s="159"/>
      <c r="J170" s="159"/>
      <c r="K170" s="158">
        <f t="shared" si="5"/>
        <v>0</v>
      </c>
      <c r="L170" s="160"/>
      <c r="M170" s="31"/>
      <c r="N170" s="161" t="s">
        <v>1</v>
      </c>
      <c r="O170" s="121" t="s">
        <v>41</v>
      </c>
      <c r="P170" s="162">
        <f t="shared" si="6"/>
        <v>0</v>
      </c>
      <c r="Q170" s="162">
        <f t="shared" si="7"/>
        <v>0</v>
      </c>
      <c r="R170" s="162">
        <f t="shared" si="8"/>
        <v>0</v>
      </c>
      <c r="T170" s="163">
        <f t="shared" si="9"/>
        <v>0</v>
      </c>
      <c r="U170" s="163">
        <v>0</v>
      </c>
      <c r="V170" s="163">
        <f t="shared" si="10"/>
        <v>0</v>
      </c>
      <c r="W170" s="163">
        <v>0</v>
      </c>
      <c r="X170" s="164">
        <f t="shared" si="11"/>
        <v>0</v>
      </c>
      <c r="AR170" s="165" t="s">
        <v>169</v>
      </c>
      <c r="AT170" s="165" t="s">
        <v>165</v>
      </c>
      <c r="AU170" s="165" t="s">
        <v>85</v>
      </c>
      <c r="AY170" s="16" t="s">
        <v>163</v>
      </c>
      <c r="BE170" s="166">
        <f t="shared" si="12"/>
        <v>0</v>
      </c>
      <c r="BF170" s="166">
        <f t="shared" si="13"/>
        <v>0</v>
      </c>
      <c r="BG170" s="166">
        <f t="shared" si="14"/>
        <v>0</v>
      </c>
      <c r="BH170" s="166">
        <f t="shared" si="15"/>
        <v>0</v>
      </c>
      <c r="BI170" s="166">
        <f t="shared" si="16"/>
        <v>0</v>
      </c>
      <c r="BJ170" s="16" t="s">
        <v>137</v>
      </c>
      <c r="BK170" s="167">
        <f t="shared" si="17"/>
        <v>0</v>
      </c>
      <c r="BL170" s="16" t="s">
        <v>169</v>
      </c>
      <c r="BM170" s="165" t="s">
        <v>367</v>
      </c>
    </row>
    <row r="171" spans="2:65" s="1" customFormat="1" ht="24.15" customHeight="1">
      <c r="B171" s="31"/>
      <c r="C171" s="154" t="s">
        <v>267</v>
      </c>
      <c r="D171" s="154" t="s">
        <v>165</v>
      </c>
      <c r="E171" s="155" t="s">
        <v>1412</v>
      </c>
      <c r="F171" s="156" t="s">
        <v>1413</v>
      </c>
      <c r="G171" s="157" t="s">
        <v>520</v>
      </c>
      <c r="H171" s="158">
        <v>25</v>
      </c>
      <c r="I171" s="159"/>
      <c r="J171" s="159"/>
      <c r="K171" s="158">
        <f t="shared" si="5"/>
        <v>0</v>
      </c>
      <c r="L171" s="160"/>
      <c r="M171" s="31"/>
      <c r="N171" s="161" t="s">
        <v>1</v>
      </c>
      <c r="O171" s="121" t="s">
        <v>41</v>
      </c>
      <c r="P171" s="162">
        <f t="shared" si="6"/>
        <v>0</v>
      </c>
      <c r="Q171" s="162">
        <f t="shared" si="7"/>
        <v>0</v>
      </c>
      <c r="R171" s="162">
        <f t="shared" si="8"/>
        <v>0</v>
      </c>
      <c r="T171" s="163">
        <f t="shared" si="9"/>
        <v>0</v>
      </c>
      <c r="U171" s="163">
        <v>0</v>
      </c>
      <c r="V171" s="163">
        <f t="shared" si="10"/>
        <v>0</v>
      </c>
      <c r="W171" s="163">
        <v>0</v>
      </c>
      <c r="X171" s="164">
        <f t="shared" si="11"/>
        <v>0</v>
      </c>
      <c r="AR171" s="165" t="s">
        <v>169</v>
      </c>
      <c r="AT171" s="165" t="s">
        <v>165</v>
      </c>
      <c r="AU171" s="165" t="s">
        <v>85</v>
      </c>
      <c r="AY171" s="16" t="s">
        <v>163</v>
      </c>
      <c r="BE171" s="166">
        <f t="shared" si="12"/>
        <v>0</v>
      </c>
      <c r="BF171" s="166">
        <f t="shared" si="13"/>
        <v>0</v>
      </c>
      <c r="BG171" s="166">
        <f t="shared" si="14"/>
        <v>0</v>
      </c>
      <c r="BH171" s="166">
        <f t="shared" si="15"/>
        <v>0</v>
      </c>
      <c r="BI171" s="166">
        <f t="shared" si="16"/>
        <v>0</v>
      </c>
      <c r="BJ171" s="16" t="s">
        <v>137</v>
      </c>
      <c r="BK171" s="167">
        <f t="shared" si="17"/>
        <v>0</v>
      </c>
      <c r="BL171" s="16" t="s">
        <v>169</v>
      </c>
      <c r="BM171" s="165" t="s">
        <v>372</v>
      </c>
    </row>
    <row r="172" spans="2:65" s="1" customFormat="1" ht="16.5" customHeight="1">
      <c r="B172" s="31"/>
      <c r="C172" s="189" t="s">
        <v>373</v>
      </c>
      <c r="D172" s="189" t="s">
        <v>466</v>
      </c>
      <c r="E172" s="190" t="s">
        <v>1414</v>
      </c>
      <c r="F172" s="191" t="s">
        <v>1415</v>
      </c>
      <c r="G172" s="192" t="s">
        <v>520</v>
      </c>
      <c r="H172" s="193">
        <v>25</v>
      </c>
      <c r="I172" s="194"/>
      <c r="J172" s="195"/>
      <c r="K172" s="193">
        <f t="shared" si="5"/>
        <v>0</v>
      </c>
      <c r="L172" s="195"/>
      <c r="M172" s="196"/>
      <c r="N172" s="197" t="s">
        <v>1</v>
      </c>
      <c r="O172" s="121" t="s">
        <v>41</v>
      </c>
      <c r="P172" s="162">
        <f t="shared" si="6"/>
        <v>0</v>
      </c>
      <c r="Q172" s="162">
        <f t="shared" si="7"/>
        <v>0</v>
      </c>
      <c r="R172" s="162">
        <f t="shared" si="8"/>
        <v>0</v>
      </c>
      <c r="T172" s="163">
        <f t="shared" si="9"/>
        <v>0</v>
      </c>
      <c r="U172" s="163">
        <v>0</v>
      </c>
      <c r="V172" s="163">
        <f t="shared" si="10"/>
        <v>0</v>
      </c>
      <c r="W172" s="163">
        <v>0</v>
      </c>
      <c r="X172" s="164">
        <f t="shared" si="11"/>
        <v>0</v>
      </c>
      <c r="AR172" s="165" t="s">
        <v>182</v>
      </c>
      <c r="AT172" s="165" t="s">
        <v>466</v>
      </c>
      <c r="AU172" s="165" t="s">
        <v>85</v>
      </c>
      <c r="AY172" s="16" t="s">
        <v>163</v>
      </c>
      <c r="BE172" s="166">
        <f t="shared" si="12"/>
        <v>0</v>
      </c>
      <c r="BF172" s="166">
        <f t="shared" si="13"/>
        <v>0</v>
      </c>
      <c r="BG172" s="166">
        <f t="shared" si="14"/>
        <v>0</v>
      </c>
      <c r="BH172" s="166">
        <f t="shared" si="15"/>
        <v>0</v>
      </c>
      <c r="BI172" s="166">
        <f t="shared" si="16"/>
        <v>0</v>
      </c>
      <c r="BJ172" s="16" t="s">
        <v>137</v>
      </c>
      <c r="BK172" s="167">
        <f t="shared" si="17"/>
        <v>0</v>
      </c>
      <c r="BL172" s="16" t="s">
        <v>169</v>
      </c>
      <c r="BM172" s="165" t="s">
        <v>376</v>
      </c>
    </row>
    <row r="173" spans="2:65" s="11" customFormat="1" ht="25.95" customHeight="1">
      <c r="B173" s="141"/>
      <c r="D173" s="142" t="s">
        <v>76</v>
      </c>
      <c r="E173" s="143" t="s">
        <v>1241</v>
      </c>
      <c r="F173" s="143" t="s">
        <v>1416</v>
      </c>
      <c r="I173" s="144"/>
      <c r="J173" s="144"/>
      <c r="K173" s="145">
        <f>BK173</f>
        <v>0</v>
      </c>
      <c r="M173" s="141"/>
      <c r="N173" s="146"/>
      <c r="Q173" s="147">
        <f>SUM(Q174:Q182)</f>
        <v>0</v>
      </c>
      <c r="R173" s="147">
        <f>SUM(R174:R182)</f>
        <v>0</v>
      </c>
      <c r="T173" s="148">
        <f>SUM(T174:T182)</f>
        <v>0</v>
      </c>
      <c r="V173" s="148">
        <f>SUM(V174:V182)</f>
        <v>0</v>
      </c>
      <c r="X173" s="149">
        <f>SUM(X174:X182)</f>
        <v>0</v>
      </c>
      <c r="AR173" s="142" t="s">
        <v>85</v>
      </c>
      <c r="AT173" s="150" t="s">
        <v>76</v>
      </c>
      <c r="AU173" s="150" t="s">
        <v>77</v>
      </c>
      <c r="AY173" s="142" t="s">
        <v>163</v>
      </c>
      <c r="BK173" s="151">
        <f>SUM(BK174:BK182)</f>
        <v>0</v>
      </c>
    </row>
    <row r="174" spans="2:65" s="1" customFormat="1" ht="24.15" customHeight="1">
      <c r="B174" s="31"/>
      <c r="C174" s="154" t="s">
        <v>270</v>
      </c>
      <c r="D174" s="154" t="s">
        <v>165</v>
      </c>
      <c r="E174" s="155" t="s">
        <v>1202</v>
      </c>
      <c r="F174" s="156" t="s">
        <v>1417</v>
      </c>
      <c r="G174" s="157" t="s">
        <v>234</v>
      </c>
      <c r="H174" s="158">
        <v>9</v>
      </c>
      <c r="I174" s="159"/>
      <c r="J174" s="159"/>
      <c r="K174" s="158">
        <f t="shared" ref="K174:K182" si="18">ROUND(P174*H174,3)</f>
        <v>0</v>
      </c>
      <c r="L174" s="160"/>
      <c r="M174" s="31"/>
      <c r="N174" s="161" t="s">
        <v>1</v>
      </c>
      <c r="O174" s="121" t="s">
        <v>41</v>
      </c>
      <c r="P174" s="162">
        <f t="shared" ref="P174:P182" si="19">I174+J174</f>
        <v>0</v>
      </c>
      <c r="Q174" s="162">
        <f t="shared" ref="Q174:Q182" si="20">ROUND(I174*H174,3)</f>
        <v>0</v>
      </c>
      <c r="R174" s="162">
        <f t="shared" ref="R174:R182" si="21">ROUND(J174*H174,3)</f>
        <v>0</v>
      </c>
      <c r="T174" s="163">
        <f t="shared" ref="T174:T182" si="22">S174*H174</f>
        <v>0</v>
      </c>
      <c r="U174" s="163">
        <v>0</v>
      </c>
      <c r="V174" s="163">
        <f t="shared" ref="V174:V182" si="23">U174*H174</f>
        <v>0</v>
      </c>
      <c r="W174" s="163">
        <v>0</v>
      </c>
      <c r="X174" s="164">
        <f t="shared" ref="X174:X182" si="24">W174*H174</f>
        <v>0</v>
      </c>
      <c r="AR174" s="165" t="s">
        <v>169</v>
      </c>
      <c r="AT174" s="165" t="s">
        <v>165</v>
      </c>
      <c r="AU174" s="165" t="s">
        <v>85</v>
      </c>
      <c r="AY174" s="16" t="s">
        <v>163</v>
      </c>
      <c r="BE174" s="166">
        <f t="shared" ref="BE174:BE182" si="25">IF(O174="základná",K174,0)</f>
        <v>0</v>
      </c>
      <c r="BF174" s="166">
        <f t="shared" ref="BF174:BF182" si="26">IF(O174="znížená",K174,0)</f>
        <v>0</v>
      </c>
      <c r="BG174" s="166">
        <f t="shared" ref="BG174:BG182" si="27">IF(O174="zákl. prenesená",K174,0)</f>
        <v>0</v>
      </c>
      <c r="BH174" s="166">
        <f t="shared" ref="BH174:BH182" si="28">IF(O174="zníž. prenesená",K174,0)</f>
        <v>0</v>
      </c>
      <c r="BI174" s="166">
        <f t="shared" ref="BI174:BI182" si="29">IF(O174="nulová",K174,0)</f>
        <v>0</v>
      </c>
      <c r="BJ174" s="16" t="s">
        <v>137</v>
      </c>
      <c r="BK174" s="167">
        <f t="shared" ref="BK174:BK182" si="30">ROUND(P174*H174,3)</f>
        <v>0</v>
      </c>
      <c r="BL174" s="16" t="s">
        <v>169</v>
      </c>
      <c r="BM174" s="165" t="s">
        <v>381</v>
      </c>
    </row>
    <row r="175" spans="2:65" s="1" customFormat="1" ht="37.799999999999997" customHeight="1">
      <c r="B175" s="31"/>
      <c r="C175" s="154" t="s">
        <v>382</v>
      </c>
      <c r="D175" s="154" t="s">
        <v>165</v>
      </c>
      <c r="E175" s="155" t="s">
        <v>1204</v>
      </c>
      <c r="F175" s="156" t="s">
        <v>1205</v>
      </c>
      <c r="G175" s="157" t="s">
        <v>520</v>
      </c>
      <c r="H175" s="158">
        <v>75</v>
      </c>
      <c r="I175" s="159"/>
      <c r="J175" s="159"/>
      <c r="K175" s="158">
        <f t="shared" si="18"/>
        <v>0</v>
      </c>
      <c r="L175" s="160"/>
      <c r="M175" s="31"/>
      <c r="N175" s="161" t="s">
        <v>1</v>
      </c>
      <c r="O175" s="121" t="s">
        <v>41</v>
      </c>
      <c r="P175" s="162">
        <f t="shared" si="19"/>
        <v>0</v>
      </c>
      <c r="Q175" s="162">
        <f t="shared" si="20"/>
        <v>0</v>
      </c>
      <c r="R175" s="162">
        <f t="shared" si="21"/>
        <v>0</v>
      </c>
      <c r="T175" s="163">
        <f t="shared" si="22"/>
        <v>0</v>
      </c>
      <c r="U175" s="163">
        <v>0</v>
      </c>
      <c r="V175" s="163">
        <f t="shared" si="23"/>
        <v>0</v>
      </c>
      <c r="W175" s="163">
        <v>0</v>
      </c>
      <c r="X175" s="164">
        <f t="shared" si="24"/>
        <v>0</v>
      </c>
      <c r="AR175" s="165" t="s">
        <v>169</v>
      </c>
      <c r="AT175" s="165" t="s">
        <v>165</v>
      </c>
      <c r="AU175" s="165" t="s">
        <v>85</v>
      </c>
      <c r="AY175" s="16" t="s">
        <v>163</v>
      </c>
      <c r="BE175" s="166">
        <f t="shared" si="25"/>
        <v>0</v>
      </c>
      <c r="BF175" s="166">
        <f t="shared" si="26"/>
        <v>0</v>
      </c>
      <c r="BG175" s="166">
        <f t="shared" si="27"/>
        <v>0</v>
      </c>
      <c r="BH175" s="166">
        <f t="shared" si="28"/>
        <v>0</v>
      </c>
      <c r="BI175" s="166">
        <f t="shared" si="29"/>
        <v>0</v>
      </c>
      <c r="BJ175" s="16" t="s">
        <v>137</v>
      </c>
      <c r="BK175" s="167">
        <f t="shared" si="30"/>
        <v>0</v>
      </c>
      <c r="BL175" s="16" t="s">
        <v>169</v>
      </c>
      <c r="BM175" s="165" t="s">
        <v>385</v>
      </c>
    </row>
    <row r="176" spans="2:65" s="1" customFormat="1" ht="24.15" customHeight="1">
      <c r="B176" s="31"/>
      <c r="C176" s="154" t="s">
        <v>274</v>
      </c>
      <c r="D176" s="154" t="s">
        <v>165</v>
      </c>
      <c r="E176" s="155" t="s">
        <v>1418</v>
      </c>
      <c r="F176" s="156" t="s">
        <v>1419</v>
      </c>
      <c r="G176" s="157" t="s">
        <v>520</v>
      </c>
      <c r="H176" s="158">
        <v>40</v>
      </c>
      <c r="I176" s="159"/>
      <c r="J176" s="159"/>
      <c r="K176" s="158">
        <f t="shared" si="18"/>
        <v>0</v>
      </c>
      <c r="L176" s="160"/>
      <c r="M176" s="31"/>
      <c r="N176" s="161" t="s">
        <v>1</v>
      </c>
      <c r="O176" s="121" t="s">
        <v>41</v>
      </c>
      <c r="P176" s="162">
        <f t="shared" si="19"/>
        <v>0</v>
      </c>
      <c r="Q176" s="162">
        <f t="shared" si="20"/>
        <v>0</v>
      </c>
      <c r="R176" s="162">
        <f t="shared" si="21"/>
        <v>0</v>
      </c>
      <c r="T176" s="163">
        <f t="shared" si="22"/>
        <v>0</v>
      </c>
      <c r="U176" s="163">
        <v>0</v>
      </c>
      <c r="V176" s="163">
        <f t="shared" si="23"/>
        <v>0</v>
      </c>
      <c r="W176" s="163">
        <v>0</v>
      </c>
      <c r="X176" s="164">
        <f t="shared" si="24"/>
        <v>0</v>
      </c>
      <c r="AR176" s="165" t="s">
        <v>169</v>
      </c>
      <c r="AT176" s="165" t="s">
        <v>165</v>
      </c>
      <c r="AU176" s="165" t="s">
        <v>85</v>
      </c>
      <c r="AY176" s="16" t="s">
        <v>163</v>
      </c>
      <c r="BE176" s="166">
        <f t="shared" si="25"/>
        <v>0</v>
      </c>
      <c r="BF176" s="166">
        <f t="shared" si="26"/>
        <v>0</v>
      </c>
      <c r="BG176" s="166">
        <f t="shared" si="27"/>
        <v>0</v>
      </c>
      <c r="BH176" s="166">
        <f t="shared" si="28"/>
        <v>0</v>
      </c>
      <c r="BI176" s="166">
        <f t="shared" si="29"/>
        <v>0</v>
      </c>
      <c r="BJ176" s="16" t="s">
        <v>137</v>
      </c>
      <c r="BK176" s="167">
        <f t="shared" si="30"/>
        <v>0</v>
      </c>
      <c r="BL176" s="16" t="s">
        <v>169</v>
      </c>
      <c r="BM176" s="165" t="s">
        <v>395</v>
      </c>
    </row>
    <row r="177" spans="2:65" s="1" customFormat="1" ht="33" customHeight="1">
      <c r="B177" s="31"/>
      <c r="C177" s="154" t="s">
        <v>404</v>
      </c>
      <c r="D177" s="154" t="s">
        <v>165</v>
      </c>
      <c r="E177" s="155" t="s">
        <v>1420</v>
      </c>
      <c r="F177" s="156" t="s">
        <v>1421</v>
      </c>
      <c r="G177" s="157" t="s">
        <v>520</v>
      </c>
      <c r="H177" s="158">
        <v>40</v>
      </c>
      <c r="I177" s="159"/>
      <c r="J177" s="159"/>
      <c r="K177" s="158">
        <f t="shared" si="18"/>
        <v>0</v>
      </c>
      <c r="L177" s="160"/>
      <c r="M177" s="31"/>
      <c r="N177" s="161" t="s">
        <v>1</v>
      </c>
      <c r="O177" s="121" t="s">
        <v>41</v>
      </c>
      <c r="P177" s="162">
        <f t="shared" si="19"/>
        <v>0</v>
      </c>
      <c r="Q177" s="162">
        <f t="shared" si="20"/>
        <v>0</v>
      </c>
      <c r="R177" s="162">
        <f t="shared" si="21"/>
        <v>0</v>
      </c>
      <c r="T177" s="163">
        <f t="shared" si="22"/>
        <v>0</v>
      </c>
      <c r="U177" s="163">
        <v>0</v>
      </c>
      <c r="V177" s="163">
        <f t="shared" si="23"/>
        <v>0</v>
      </c>
      <c r="W177" s="163">
        <v>0</v>
      </c>
      <c r="X177" s="164">
        <f t="shared" si="24"/>
        <v>0</v>
      </c>
      <c r="AR177" s="165" t="s">
        <v>169</v>
      </c>
      <c r="AT177" s="165" t="s">
        <v>165</v>
      </c>
      <c r="AU177" s="165" t="s">
        <v>85</v>
      </c>
      <c r="AY177" s="16" t="s">
        <v>163</v>
      </c>
      <c r="BE177" s="166">
        <f t="shared" si="25"/>
        <v>0</v>
      </c>
      <c r="BF177" s="166">
        <f t="shared" si="26"/>
        <v>0</v>
      </c>
      <c r="BG177" s="166">
        <f t="shared" si="27"/>
        <v>0</v>
      </c>
      <c r="BH177" s="166">
        <f t="shared" si="28"/>
        <v>0</v>
      </c>
      <c r="BI177" s="166">
        <f t="shared" si="29"/>
        <v>0</v>
      </c>
      <c r="BJ177" s="16" t="s">
        <v>137</v>
      </c>
      <c r="BK177" s="167">
        <f t="shared" si="30"/>
        <v>0</v>
      </c>
      <c r="BL177" s="16" t="s">
        <v>169</v>
      </c>
      <c r="BM177" s="165" t="s">
        <v>407</v>
      </c>
    </row>
    <row r="178" spans="2:65" s="1" customFormat="1" ht="16.5" customHeight="1">
      <c r="B178" s="31"/>
      <c r="C178" s="154" t="s">
        <v>280</v>
      </c>
      <c r="D178" s="154" t="s">
        <v>165</v>
      </c>
      <c r="E178" s="155" t="s">
        <v>1422</v>
      </c>
      <c r="F178" s="156" t="s">
        <v>1423</v>
      </c>
      <c r="G178" s="157" t="s">
        <v>474</v>
      </c>
      <c r="H178" s="158">
        <v>1</v>
      </c>
      <c r="I178" s="159"/>
      <c r="J178" s="159"/>
      <c r="K178" s="158">
        <f t="shared" si="18"/>
        <v>0</v>
      </c>
      <c r="L178" s="160"/>
      <c r="M178" s="31"/>
      <c r="N178" s="161" t="s">
        <v>1</v>
      </c>
      <c r="O178" s="121" t="s">
        <v>41</v>
      </c>
      <c r="P178" s="162">
        <f t="shared" si="19"/>
        <v>0</v>
      </c>
      <c r="Q178" s="162">
        <f t="shared" si="20"/>
        <v>0</v>
      </c>
      <c r="R178" s="162">
        <f t="shared" si="21"/>
        <v>0</v>
      </c>
      <c r="T178" s="163">
        <f t="shared" si="22"/>
        <v>0</v>
      </c>
      <c r="U178" s="163">
        <v>0</v>
      </c>
      <c r="V178" s="163">
        <f t="shared" si="23"/>
        <v>0</v>
      </c>
      <c r="W178" s="163">
        <v>0</v>
      </c>
      <c r="X178" s="164">
        <f t="shared" si="24"/>
        <v>0</v>
      </c>
      <c r="AR178" s="165" t="s">
        <v>169</v>
      </c>
      <c r="AT178" s="165" t="s">
        <v>165</v>
      </c>
      <c r="AU178" s="165" t="s">
        <v>85</v>
      </c>
      <c r="AY178" s="16" t="s">
        <v>163</v>
      </c>
      <c r="BE178" s="166">
        <f t="shared" si="25"/>
        <v>0</v>
      </c>
      <c r="BF178" s="166">
        <f t="shared" si="26"/>
        <v>0</v>
      </c>
      <c r="BG178" s="166">
        <f t="shared" si="27"/>
        <v>0</v>
      </c>
      <c r="BH178" s="166">
        <f t="shared" si="28"/>
        <v>0</v>
      </c>
      <c r="BI178" s="166">
        <f t="shared" si="29"/>
        <v>0</v>
      </c>
      <c r="BJ178" s="16" t="s">
        <v>137</v>
      </c>
      <c r="BK178" s="167">
        <f t="shared" si="30"/>
        <v>0</v>
      </c>
      <c r="BL178" s="16" t="s">
        <v>169</v>
      </c>
      <c r="BM178" s="165" t="s">
        <v>410</v>
      </c>
    </row>
    <row r="179" spans="2:65" s="1" customFormat="1" ht="16.5" customHeight="1">
      <c r="B179" s="31"/>
      <c r="C179" s="154" t="s">
        <v>413</v>
      </c>
      <c r="D179" s="154" t="s">
        <v>165</v>
      </c>
      <c r="E179" s="155" t="s">
        <v>1424</v>
      </c>
      <c r="F179" s="156" t="s">
        <v>1425</v>
      </c>
      <c r="G179" s="157" t="s">
        <v>474</v>
      </c>
      <c r="H179" s="158">
        <v>1</v>
      </c>
      <c r="I179" s="159"/>
      <c r="J179" s="159"/>
      <c r="K179" s="158">
        <f t="shared" si="18"/>
        <v>0</v>
      </c>
      <c r="L179" s="160"/>
      <c r="M179" s="31"/>
      <c r="N179" s="161" t="s">
        <v>1</v>
      </c>
      <c r="O179" s="121" t="s">
        <v>41</v>
      </c>
      <c r="P179" s="162">
        <f t="shared" si="19"/>
        <v>0</v>
      </c>
      <c r="Q179" s="162">
        <f t="shared" si="20"/>
        <v>0</v>
      </c>
      <c r="R179" s="162">
        <f t="shared" si="21"/>
        <v>0</v>
      </c>
      <c r="T179" s="163">
        <f t="shared" si="22"/>
        <v>0</v>
      </c>
      <c r="U179" s="163">
        <v>0</v>
      </c>
      <c r="V179" s="163">
        <f t="shared" si="23"/>
        <v>0</v>
      </c>
      <c r="W179" s="163">
        <v>0</v>
      </c>
      <c r="X179" s="164">
        <f t="shared" si="24"/>
        <v>0</v>
      </c>
      <c r="AR179" s="165" t="s">
        <v>169</v>
      </c>
      <c r="AT179" s="165" t="s">
        <v>165</v>
      </c>
      <c r="AU179" s="165" t="s">
        <v>85</v>
      </c>
      <c r="AY179" s="16" t="s">
        <v>163</v>
      </c>
      <c r="BE179" s="166">
        <f t="shared" si="25"/>
        <v>0</v>
      </c>
      <c r="BF179" s="166">
        <f t="shared" si="26"/>
        <v>0</v>
      </c>
      <c r="BG179" s="166">
        <f t="shared" si="27"/>
        <v>0</v>
      </c>
      <c r="BH179" s="166">
        <f t="shared" si="28"/>
        <v>0</v>
      </c>
      <c r="BI179" s="166">
        <f t="shared" si="29"/>
        <v>0</v>
      </c>
      <c r="BJ179" s="16" t="s">
        <v>137</v>
      </c>
      <c r="BK179" s="167">
        <f t="shared" si="30"/>
        <v>0</v>
      </c>
      <c r="BL179" s="16" t="s">
        <v>169</v>
      </c>
      <c r="BM179" s="165" t="s">
        <v>416</v>
      </c>
    </row>
    <row r="180" spans="2:65" s="1" customFormat="1" ht="16.5" customHeight="1">
      <c r="B180" s="31"/>
      <c r="C180" s="189" t="s">
        <v>286</v>
      </c>
      <c r="D180" s="189" t="s">
        <v>466</v>
      </c>
      <c r="E180" s="190" t="s">
        <v>1426</v>
      </c>
      <c r="F180" s="191" t="s">
        <v>1427</v>
      </c>
      <c r="G180" s="192" t="s">
        <v>474</v>
      </c>
      <c r="H180" s="193">
        <v>1</v>
      </c>
      <c r="I180" s="194"/>
      <c r="J180" s="195"/>
      <c r="K180" s="193">
        <f t="shared" si="18"/>
        <v>0</v>
      </c>
      <c r="L180" s="195"/>
      <c r="M180" s="196"/>
      <c r="N180" s="197" t="s">
        <v>1</v>
      </c>
      <c r="O180" s="121" t="s">
        <v>41</v>
      </c>
      <c r="P180" s="162">
        <f t="shared" si="19"/>
        <v>0</v>
      </c>
      <c r="Q180" s="162">
        <f t="shared" si="20"/>
        <v>0</v>
      </c>
      <c r="R180" s="162">
        <f t="shared" si="21"/>
        <v>0</v>
      </c>
      <c r="T180" s="163">
        <f t="shared" si="22"/>
        <v>0</v>
      </c>
      <c r="U180" s="163">
        <v>0</v>
      </c>
      <c r="V180" s="163">
        <f t="shared" si="23"/>
        <v>0</v>
      </c>
      <c r="W180" s="163">
        <v>0</v>
      </c>
      <c r="X180" s="164">
        <f t="shared" si="24"/>
        <v>0</v>
      </c>
      <c r="AR180" s="165" t="s">
        <v>182</v>
      </c>
      <c r="AT180" s="165" t="s">
        <v>466</v>
      </c>
      <c r="AU180" s="165" t="s">
        <v>85</v>
      </c>
      <c r="AY180" s="16" t="s">
        <v>163</v>
      </c>
      <c r="BE180" s="166">
        <f t="shared" si="25"/>
        <v>0</v>
      </c>
      <c r="BF180" s="166">
        <f t="shared" si="26"/>
        <v>0</v>
      </c>
      <c r="BG180" s="166">
        <f t="shared" si="27"/>
        <v>0</v>
      </c>
      <c r="BH180" s="166">
        <f t="shared" si="28"/>
        <v>0</v>
      </c>
      <c r="BI180" s="166">
        <f t="shared" si="29"/>
        <v>0</v>
      </c>
      <c r="BJ180" s="16" t="s">
        <v>137</v>
      </c>
      <c r="BK180" s="167">
        <f t="shared" si="30"/>
        <v>0</v>
      </c>
      <c r="BL180" s="16" t="s">
        <v>169</v>
      </c>
      <c r="BM180" s="165" t="s">
        <v>420</v>
      </c>
    </row>
    <row r="181" spans="2:65" s="1" customFormat="1" ht="24.15" customHeight="1">
      <c r="B181" s="31"/>
      <c r="C181" s="154" t="s">
        <v>423</v>
      </c>
      <c r="D181" s="154" t="s">
        <v>165</v>
      </c>
      <c r="E181" s="155" t="s">
        <v>667</v>
      </c>
      <c r="F181" s="156" t="s">
        <v>1428</v>
      </c>
      <c r="G181" s="157" t="s">
        <v>474</v>
      </c>
      <c r="H181" s="158">
        <v>1</v>
      </c>
      <c r="I181" s="159"/>
      <c r="J181" s="159"/>
      <c r="K181" s="158">
        <f t="shared" si="18"/>
        <v>0</v>
      </c>
      <c r="L181" s="160"/>
      <c r="M181" s="31"/>
      <c r="N181" s="161" t="s">
        <v>1</v>
      </c>
      <c r="O181" s="121" t="s">
        <v>41</v>
      </c>
      <c r="P181" s="162">
        <f t="shared" si="19"/>
        <v>0</v>
      </c>
      <c r="Q181" s="162">
        <f t="shared" si="20"/>
        <v>0</v>
      </c>
      <c r="R181" s="162">
        <f t="shared" si="21"/>
        <v>0</v>
      </c>
      <c r="T181" s="163">
        <f t="shared" si="22"/>
        <v>0</v>
      </c>
      <c r="U181" s="163">
        <v>0</v>
      </c>
      <c r="V181" s="163">
        <f t="shared" si="23"/>
        <v>0</v>
      </c>
      <c r="W181" s="163">
        <v>0</v>
      </c>
      <c r="X181" s="164">
        <f t="shared" si="24"/>
        <v>0</v>
      </c>
      <c r="AR181" s="165" t="s">
        <v>169</v>
      </c>
      <c r="AT181" s="165" t="s">
        <v>165</v>
      </c>
      <c r="AU181" s="165" t="s">
        <v>85</v>
      </c>
      <c r="AY181" s="16" t="s">
        <v>163</v>
      </c>
      <c r="BE181" s="166">
        <f t="shared" si="25"/>
        <v>0</v>
      </c>
      <c r="BF181" s="166">
        <f t="shared" si="26"/>
        <v>0</v>
      </c>
      <c r="BG181" s="166">
        <f t="shared" si="27"/>
        <v>0</v>
      </c>
      <c r="BH181" s="166">
        <f t="shared" si="28"/>
        <v>0</v>
      </c>
      <c r="BI181" s="166">
        <f t="shared" si="29"/>
        <v>0</v>
      </c>
      <c r="BJ181" s="16" t="s">
        <v>137</v>
      </c>
      <c r="BK181" s="167">
        <f t="shared" si="30"/>
        <v>0</v>
      </c>
      <c r="BL181" s="16" t="s">
        <v>169</v>
      </c>
      <c r="BM181" s="165" t="s">
        <v>426</v>
      </c>
    </row>
    <row r="182" spans="2:65" s="1" customFormat="1" ht="16.5" customHeight="1">
      <c r="B182" s="31"/>
      <c r="C182" s="154" t="s">
        <v>289</v>
      </c>
      <c r="D182" s="154" t="s">
        <v>165</v>
      </c>
      <c r="E182" s="155" t="s">
        <v>76</v>
      </c>
      <c r="F182" s="156" t="s">
        <v>1429</v>
      </c>
      <c r="G182" s="157" t="s">
        <v>1430</v>
      </c>
      <c r="H182" s="158">
        <v>50</v>
      </c>
      <c r="I182" s="159"/>
      <c r="J182" s="159"/>
      <c r="K182" s="158">
        <f t="shared" si="18"/>
        <v>0</v>
      </c>
      <c r="L182" s="160"/>
      <c r="M182" s="31"/>
      <c r="N182" s="201" t="s">
        <v>1</v>
      </c>
      <c r="O182" s="202" t="s">
        <v>41</v>
      </c>
      <c r="P182" s="203">
        <f t="shared" si="19"/>
        <v>0</v>
      </c>
      <c r="Q182" s="203">
        <f t="shared" si="20"/>
        <v>0</v>
      </c>
      <c r="R182" s="203">
        <f t="shared" si="21"/>
        <v>0</v>
      </c>
      <c r="S182" s="204"/>
      <c r="T182" s="205">
        <f t="shared" si="22"/>
        <v>0</v>
      </c>
      <c r="U182" s="205">
        <v>0</v>
      </c>
      <c r="V182" s="205">
        <f t="shared" si="23"/>
        <v>0</v>
      </c>
      <c r="W182" s="205">
        <v>0</v>
      </c>
      <c r="X182" s="206">
        <f t="shared" si="24"/>
        <v>0</v>
      </c>
      <c r="AR182" s="165" t="s">
        <v>169</v>
      </c>
      <c r="AT182" s="165" t="s">
        <v>165</v>
      </c>
      <c r="AU182" s="165" t="s">
        <v>85</v>
      </c>
      <c r="AY182" s="16" t="s">
        <v>163</v>
      </c>
      <c r="BE182" s="166">
        <f t="shared" si="25"/>
        <v>0</v>
      </c>
      <c r="BF182" s="166">
        <f t="shared" si="26"/>
        <v>0</v>
      </c>
      <c r="BG182" s="166">
        <f t="shared" si="27"/>
        <v>0</v>
      </c>
      <c r="BH182" s="166">
        <f t="shared" si="28"/>
        <v>0</v>
      </c>
      <c r="BI182" s="166">
        <f t="shared" si="29"/>
        <v>0</v>
      </c>
      <c r="BJ182" s="16" t="s">
        <v>137</v>
      </c>
      <c r="BK182" s="167">
        <f t="shared" si="30"/>
        <v>0</v>
      </c>
      <c r="BL182" s="16" t="s">
        <v>169</v>
      </c>
      <c r="BM182" s="165" t="s">
        <v>430</v>
      </c>
    </row>
    <row r="183" spans="2:65" s="1" customFormat="1" ht="6.9" customHeight="1">
      <c r="B183" s="46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31"/>
    </row>
  </sheetData>
  <sheetProtection algorithmName="SHA-512" hashValue="4BfIdy5vpXRE1lmVuYImjv6hV+NfRr0jM+yWGnyAlXeugnojKtt7pKHZj3hqpdlEQDCEuIlLaGMtk5Eg/+88PQ==" saltValue="pQ3TecjZA1eyWiA2PYOFHh0J3YklMzpC8FMKUCA2mHz0bCZ2x6g9Wxf6w3v1AiACQBJLBd2es3mgnQJk3sEnpg==" spinCount="100000" sheet="1" objects="1" scenarios="1" formatColumns="0" formatRows="0" autoFilter="0"/>
  <autoFilter ref="C127:L182" xr:uid="{00000000-0009-0000-0000-000003000000}"/>
  <mergeCells count="14">
    <mergeCell ref="D106:F106"/>
    <mergeCell ref="E118:H118"/>
    <mergeCell ref="E120:H120"/>
    <mergeCell ref="M2:Z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38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15.42578125" hidden="1" customWidth="1"/>
    <col min="13" max="13" width="9.28515625" customWidth="1"/>
    <col min="14" max="14" width="10.85546875" hidden="1" customWidth="1"/>
    <col min="15" max="15" width="9.28515625" hidden="1"/>
    <col min="16" max="24" width="14.140625" hidden="1" customWidth="1"/>
    <col min="25" max="25" width="12.28515625" hidden="1" customWidth="1"/>
    <col min="26" max="26" width="16.28515625" customWidth="1"/>
    <col min="27" max="27" width="12.28515625" customWidth="1"/>
    <col min="28" max="28" width="1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T2" s="16" t="s">
        <v>95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77</v>
      </c>
    </row>
    <row r="4" spans="2:46" ht="24.9" customHeight="1">
      <c r="B4" s="19"/>
      <c r="D4" s="20" t="s">
        <v>98</v>
      </c>
      <c r="M4" s="19"/>
      <c r="N4" s="91" t="s">
        <v>10</v>
      </c>
      <c r="AT4" s="16" t="s">
        <v>4</v>
      </c>
    </row>
    <row r="5" spans="2:46" ht="6.9" customHeight="1">
      <c r="B5" s="19"/>
      <c r="M5" s="19"/>
    </row>
    <row r="6" spans="2:46" ht="12" customHeight="1">
      <c r="B6" s="19"/>
      <c r="D6" s="26" t="s">
        <v>15</v>
      </c>
      <c r="M6" s="19"/>
    </row>
    <row r="7" spans="2:46" ht="16.5" customHeight="1">
      <c r="B7" s="19"/>
      <c r="E7" s="248" t="str">
        <f>'Rekapitulácia stavby'!K6</f>
        <v>Suhrnny vykaz-vymer SO 01 - marec 2025</v>
      </c>
      <c r="F7" s="249"/>
      <c r="G7" s="249"/>
      <c r="H7" s="249"/>
      <c r="M7" s="19"/>
    </row>
    <row r="8" spans="2:46" s="1" customFormat="1" ht="12" customHeight="1">
      <c r="B8" s="31"/>
      <c r="D8" s="26" t="s">
        <v>99</v>
      </c>
      <c r="M8" s="31"/>
    </row>
    <row r="9" spans="2:46" s="1" customFormat="1" ht="16.5" customHeight="1">
      <c r="B9" s="31"/>
      <c r="E9" s="207" t="s">
        <v>1431</v>
      </c>
      <c r="F9" s="250"/>
      <c r="G9" s="250"/>
      <c r="H9" s="250"/>
      <c r="M9" s="31"/>
    </row>
    <row r="10" spans="2:46" s="1" customFormat="1" ht="10.199999999999999">
      <c r="B10" s="31"/>
      <c r="M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M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1. 3. 2025</v>
      </c>
      <c r="M12" s="31"/>
    </row>
    <row r="13" spans="2:46" s="1" customFormat="1" ht="10.8" customHeight="1">
      <c r="B13" s="31"/>
      <c r="M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M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M15" s="31"/>
    </row>
    <row r="16" spans="2:46" s="1" customFormat="1" ht="6.9" customHeight="1">
      <c r="B16" s="31"/>
      <c r="M16" s="31"/>
    </row>
    <row r="17" spans="2:13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M17" s="31"/>
    </row>
    <row r="18" spans="2:13" s="1" customFormat="1" ht="18" customHeight="1">
      <c r="B18" s="31"/>
      <c r="E18" s="251" t="str">
        <f>'Rekapitulácia stavby'!E14</f>
        <v>Vyplň údaj</v>
      </c>
      <c r="F18" s="229"/>
      <c r="G18" s="229"/>
      <c r="H18" s="229"/>
      <c r="I18" s="26" t="s">
        <v>26</v>
      </c>
      <c r="J18" s="27" t="str">
        <f>'Rekapitulácia stavby'!AN14</f>
        <v>Vyplň údaj</v>
      </c>
      <c r="M18" s="31"/>
    </row>
    <row r="19" spans="2:13" s="1" customFormat="1" ht="6.9" customHeight="1">
      <c r="B19" s="31"/>
      <c r="M19" s="31"/>
    </row>
    <row r="20" spans="2:13" s="1" customFormat="1" ht="12" customHeight="1">
      <c r="B20" s="31"/>
      <c r="D20" s="26" t="s">
        <v>29</v>
      </c>
      <c r="I20" s="26" t="s">
        <v>24</v>
      </c>
      <c r="J20" s="24" t="s">
        <v>1</v>
      </c>
      <c r="M20" s="31"/>
    </row>
    <row r="21" spans="2:13" s="1" customFormat="1" ht="18" customHeight="1">
      <c r="B21" s="31"/>
      <c r="E21" s="24" t="s">
        <v>30</v>
      </c>
      <c r="I21" s="26" t="s">
        <v>26</v>
      </c>
      <c r="J21" s="24" t="s">
        <v>1</v>
      </c>
      <c r="M21" s="31"/>
    </row>
    <row r="22" spans="2:13" s="1" customFormat="1" ht="6.9" customHeight="1">
      <c r="B22" s="31"/>
      <c r="M22" s="31"/>
    </row>
    <row r="23" spans="2:13" s="1" customFormat="1" ht="12" customHeight="1">
      <c r="B23" s="31"/>
      <c r="D23" s="26" t="s">
        <v>32</v>
      </c>
      <c r="I23" s="26" t="s">
        <v>24</v>
      </c>
      <c r="J23" s="24" t="str">
        <f>IF('Rekapitulácia stavby'!AN19="","",'Rekapitulácia stavby'!AN19)</f>
        <v/>
      </c>
      <c r="M23" s="31"/>
    </row>
    <row r="24" spans="2:13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26</v>
      </c>
      <c r="J24" s="24" t="str">
        <f>IF('Rekapitulácia stavby'!AN20="","",'Rekapitulácia stavby'!AN20)</f>
        <v/>
      </c>
      <c r="M24" s="31"/>
    </row>
    <row r="25" spans="2:13" s="1" customFormat="1" ht="6.9" customHeight="1">
      <c r="B25" s="31"/>
      <c r="M25" s="31"/>
    </row>
    <row r="26" spans="2:13" s="1" customFormat="1" ht="12" customHeight="1">
      <c r="B26" s="31"/>
      <c r="D26" s="26" t="s">
        <v>34</v>
      </c>
      <c r="M26" s="31"/>
    </row>
    <row r="27" spans="2:13" s="7" customFormat="1" ht="16.5" customHeight="1">
      <c r="B27" s="92"/>
      <c r="E27" s="234" t="s">
        <v>1</v>
      </c>
      <c r="F27" s="234"/>
      <c r="G27" s="234"/>
      <c r="H27" s="234"/>
      <c r="M27" s="92"/>
    </row>
    <row r="28" spans="2:13" s="1" customFormat="1" ht="6.9" customHeight="1">
      <c r="B28" s="31"/>
      <c r="M28" s="31"/>
    </row>
    <row r="29" spans="2:13" s="1" customFormat="1" ht="6.9" customHeight="1">
      <c r="B29" s="31"/>
      <c r="D29" s="55"/>
      <c r="E29" s="55"/>
      <c r="F29" s="55"/>
      <c r="G29" s="55"/>
      <c r="H29" s="55"/>
      <c r="I29" s="55"/>
      <c r="J29" s="55"/>
      <c r="K29" s="55"/>
      <c r="L29" s="55"/>
      <c r="M29" s="31"/>
    </row>
    <row r="30" spans="2:13" s="1" customFormat="1" ht="14.4" customHeight="1">
      <c r="B30" s="31"/>
      <c r="D30" s="24" t="s">
        <v>101</v>
      </c>
      <c r="K30" s="93">
        <f>K96</f>
        <v>0</v>
      </c>
      <c r="M30" s="31"/>
    </row>
    <row r="31" spans="2:13" s="1" customFormat="1" ht="13.2">
      <c r="B31" s="31"/>
      <c r="E31" s="26" t="s">
        <v>102</v>
      </c>
      <c r="K31" s="94">
        <f>I96</f>
        <v>0</v>
      </c>
      <c r="M31" s="31"/>
    </row>
    <row r="32" spans="2:13" s="1" customFormat="1" ht="13.2">
      <c r="B32" s="31"/>
      <c r="E32" s="26" t="s">
        <v>103</v>
      </c>
      <c r="K32" s="94">
        <f>J96</f>
        <v>0</v>
      </c>
      <c r="M32" s="31"/>
    </row>
    <row r="33" spans="2:13" s="1" customFormat="1" ht="14.4" customHeight="1">
      <c r="B33" s="31"/>
      <c r="D33" s="95" t="s">
        <v>104</v>
      </c>
      <c r="K33" s="93">
        <f>K109</f>
        <v>0</v>
      </c>
      <c r="M33" s="31"/>
    </row>
    <row r="34" spans="2:13" s="1" customFormat="1" ht="25.35" customHeight="1">
      <c r="B34" s="31"/>
      <c r="D34" s="96" t="s">
        <v>35</v>
      </c>
      <c r="K34" s="68">
        <f>ROUND(K30 + K33, 2)</f>
        <v>0</v>
      </c>
      <c r="M34" s="31"/>
    </row>
    <row r="35" spans="2:13" s="1" customFormat="1" ht="6.9" customHeight="1">
      <c r="B35" s="31"/>
      <c r="D35" s="55"/>
      <c r="E35" s="55"/>
      <c r="F35" s="55"/>
      <c r="G35" s="55"/>
      <c r="H35" s="55"/>
      <c r="I35" s="55"/>
      <c r="J35" s="55"/>
      <c r="K35" s="55"/>
      <c r="L35" s="55"/>
      <c r="M35" s="31"/>
    </row>
    <row r="36" spans="2:13" s="1" customFormat="1" ht="14.4" customHeight="1">
      <c r="B36" s="31"/>
      <c r="F36" s="34" t="s">
        <v>37</v>
      </c>
      <c r="I36" s="34" t="s">
        <v>36</v>
      </c>
      <c r="K36" s="34" t="s">
        <v>38</v>
      </c>
      <c r="M36" s="31"/>
    </row>
    <row r="37" spans="2:13" s="1" customFormat="1" ht="14.4" customHeight="1">
      <c r="B37" s="31"/>
      <c r="D37" s="57" t="s">
        <v>39</v>
      </c>
      <c r="E37" s="36" t="s">
        <v>40</v>
      </c>
      <c r="F37" s="97">
        <f>ROUND((SUM(BE109:BE116) + SUM(BE136:BE237)),  2)</f>
        <v>0</v>
      </c>
      <c r="G37" s="98"/>
      <c r="H37" s="98"/>
      <c r="I37" s="99">
        <v>0.23</v>
      </c>
      <c r="J37" s="98"/>
      <c r="K37" s="97">
        <f>ROUND(((SUM(BE109:BE116) + SUM(BE136:BE237))*I37),  2)</f>
        <v>0</v>
      </c>
      <c r="M37" s="31"/>
    </row>
    <row r="38" spans="2:13" s="1" customFormat="1" ht="14.4" customHeight="1">
      <c r="B38" s="31"/>
      <c r="E38" s="36" t="s">
        <v>41</v>
      </c>
      <c r="F38" s="97">
        <f>ROUND((SUM(BF109:BF116) + SUM(BF136:BF237)),  2)</f>
        <v>0</v>
      </c>
      <c r="G38" s="98"/>
      <c r="H38" s="98"/>
      <c r="I38" s="99">
        <v>0.23</v>
      </c>
      <c r="J38" s="98"/>
      <c r="K38" s="97">
        <f>ROUND(((SUM(BF109:BF116) + SUM(BF136:BF237))*I38),  2)</f>
        <v>0</v>
      </c>
      <c r="M38" s="31"/>
    </row>
    <row r="39" spans="2:13" s="1" customFormat="1" ht="14.4" hidden="1" customHeight="1">
      <c r="B39" s="31"/>
      <c r="E39" s="26" t="s">
        <v>42</v>
      </c>
      <c r="F39" s="94">
        <f>ROUND((SUM(BG109:BG116) + SUM(BG136:BG237)),  2)</f>
        <v>0</v>
      </c>
      <c r="I39" s="100">
        <v>0.23</v>
      </c>
      <c r="K39" s="94">
        <f>0</f>
        <v>0</v>
      </c>
      <c r="M39" s="31"/>
    </row>
    <row r="40" spans="2:13" s="1" customFormat="1" ht="14.4" hidden="1" customHeight="1">
      <c r="B40" s="31"/>
      <c r="E40" s="26" t="s">
        <v>43</v>
      </c>
      <c r="F40" s="94">
        <f>ROUND((SUM(BH109:BH116) + SUM(BH136:BH237)),  2)</f>
        <v>0</v>
      </c>
      <c r="I40" s="100">
        <v>0.23</v>
      </c>
      <c r="K40" s="94">
        <f>0</f>
        <v>0</v>
      </c>
      <c r="M40" s="31"/>
    </row>
    <row r="41" spans="2:13" s="1" customFormat="1" ht="14.4" hidden="1" customHeight="1">
      <c r="B41" s="31"/>
      <c r="E41" s="36" t="s">
        <v>44</v>
      </c>
      <c r="F41" s="97">
        <f>ROUND((SUM(BI109:BI116) + SUM(BI136:BI237)),  2)</f>
        <v>0</v>
      </c>
      <c r="G41" s="98"/>
      <c r="H41" s="98"/>
      <c r="I41" s="99">
        <v>0</v>
      </c>
      <c r="J41" s="98"/>
      <c r="K41" s="97">
        <f>0</f>
        <v>0</v>
      </c>
      <c r="M41" s="31"/>
    </row>
    <row r="42" spans="2:13" s="1" customFormat="1" ht="6.9" customHeight="1">
      <c r="B42" s="31"/>
      <c r="M42" s="31"/>
    </row>
    <row r="43" spans="2:13" s="1" customFormat="1" ht="25.35" customHeight="1">
      <c r="B43" s="31"/>
      <c r="C43" s="101"/>
      <c r="D43" s="102" t="s">
        <v>45</v>
      </c>
      <c r="E43" s="59"/>
      <c r="F43" s="59"/>
      <c r="G43" s="103" t="s">
        <v>46</v>
      </c>
      <c r="H43" s="104" t="s">
        <v>47</v>
      </c>
      <c r="I43" s="59"/>
      <c r="J43" s="59"/>
      <c r="K43" s="105">
        <f>SUM(K34:K41)</f>
        <v>0</v>
      </c>
      <c r="L43" s="106"/>
      <c r="M43" s="31"/>
    </row>
    <row r="44" spans="2:13" s="1" customFormat="1" ht="14.4" customHeight="1">
      <c r="B44" s="31"/>
      <c r="M44" s="31"/>
    </row>
    <row r="45" spans="2:13" ht="14.4" customHeight="1">
      <c r="B45" s="19"/>
      <c r="M45" s="19"/>
    </row>
    <row r="46" spans="2:13" ht="14.4" customHeight="1">
      <c r="B46" s="19"/>
      <c r="M46" s="19"/>
    </row>
    <row r="47" spans="2:13" ht="14.4" customHeight="1">
      <c r="B47" s="19"/>
      <c r="M47" s="19"/>
    </row>
    <row r="48" spans="2:13" ht="14.4" customHeight="1">
      <c r="B48" s="19"/>
      <c r="M48" s="19"/>
    </row>
    <row r="49" spans="2:13" ht="14.4" customHeight="1">
      <c r="B49" s="19"/>
      <c r="M49" s="19"/>
    </row>
    <row r="50" spans="2:13" s="1" customFormat="1" ht="14.4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4"/>
      <c r="M50" s="31"/>
    </row>
    <row r="51" spans="2:13" ht="10.199999999999999">
      <c r="B51" s="19"/>
      <c r="M51" s="19"/>
    </row>
    <row r="52" spans="2:13" ht="10.199999999999999">
      <c r="B52" s="19"/>
      <c r="M52" s="19"/>
    </row>
    <row r="53" spans="2:13" ht="10.199999999999999">
      <c r="B53" s="19"/>
      <c r="M53" s="19"/>
    </row>
    <row r="54" spans="2:13" ht="10.199999999999999">
      <c r="B54" s="19"/>
      <c r="M54" s="19"/>
    </row>
    <row r="55" spans="2:13" ht="10.199999999999999">
      <c r="B55" s="19"/>
      <c r="M55" s="19"/>
    </row>
    <row r="56" spans="2:13" ht="10.199999999999999">
      <c r="B56" s="19"/>
      <c r="M56" s="19"/>
    </row>
    <row r="57" spans="2:13" ht="10.199999999999999">
      <c r="B57" s="19"/>
      <c r="M57" s="19"/>
    </row>
    <row r="58" spans="2:13" ht="10.199999999999999">
      <c r="B58" s="19"/>
      <c r="M58" s="19"/>
    </row>
    <row r="59" spans="2:13" ht="10.199999999999999">
      <c r="B59" s="19"/>
      <c r="M59" s="19"/>
    </row>
    <row r="60" spans="2:13" ht="10.199999999999999">
      <c r="B60" s="19"/>
      <c r="M60" s="19"/>
    </row>
    <row r="61" spans="2:13" s="1" customFormat="1" ht="13.2">
      <c r="B61" s="31"/>
      <c r="D61" s="45" t="s">
        <v>50</v>
      </c>
      <c r="E61" s="33"/>
      <c r="F61" s="107" t="s">
        <v>51</v>
      </c>
      <c r="G61" s="45" t="s">
        <v>50</v>
      </c>
      <c r="H61" s="33"/>
      <c r="I61" s="33"/>
      <c r="J61" s="108" t="s">
        <v>51</v>
      </c>
      <c r="K61" s="33"/>
      <c r="L61" s="33"/>
      <c r="M61" s="31"/>
    </row>
    <row r="62" spans="2:13" ht="10.199999999999999">
      <c r="B62" s="19"/>
      <c r="M62" s="19"/>
    </row>
    <row r="63" spans="2:13" ht="10.199999999999999">
      <c r="B63" s="19"/>
      <c r="M63" s="19"/>
    </row>
    <row r="64" spans="2:13" ht="10.199999999999999">
      <c r="B64" s="19"/>
      <c r="M64" s="19"/>
    </row>
    <row r="65" spans="2:13" s="1" customFormat="1" ht="13.2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44"/>
      <c r="M65" s="31"/>
    </row>
    <row r="66" spans="2:13" ht="10.199999999999999">
      <c r="B66" s="19"/>
      <c r="M66" s="19"/>
    </row>
    <row r="67" spans="2:13" ht="10.199999999999999">
      <c r="B67" s="19"/>
      <c r="M67" s="19"/>
    </row>
    <row r="68" spans="2:13" ht="10.199999999999999">
      <c r="B68" s="19"/>
      <c r="M68" s="19"/>
    </row>
    <row r="69" spans="2:13" ht="10.199999999999999">
      <c r="B69" s="19"/>
      <c r="M69" s="19"/>
    </row>
    <row r="70" spans="2:13" ht="10.199999999999999">
      <c r="B70" s="19"/>
      <c r="M70" s="19"/>
    </row>
    <row r="71" spans="2:13" ht="10.199999999999999">
      <c r="B71" s="19"/>
      <c r="M71" s="19"/>
    </row>
    <row r="72" spans="2:13" ht="10.199999999999999">
      <c r="B72" s="19"/>
      <c r="M72" s="19"/>
    </row>
    <row r="73" spans="2:13" ht="10.199999999999999">
      <c r="B73" s="19"/>
      <c r="M73" s="19"/>
    </row>
    <row r="74" spans="2:13" ht="10.199999999999999">
      <c r="B74" s="19"/>
      <c r="M74" s="19"/>
    </row>
    <row r="75" spans="2:13" ht="10.199999999999999">
      <c r="B75" s="19"/>
      <c r="M75" s="19"/>
    </row>
    <row r="76" spans="2:13" s="1" customFormat="1" ht="13.2">
      <c r="B76" s="31"/>
      <c r="D76" s="45" t="s">
        <v>50</v>
      </c>
      <c r="E76" s="33"/>
      <c r="F76" s="107" t="s">
        <v>51</v>
      </c>
      <c r="G76" s="45" t="s">
        <v>50</v>
      </c>
      <c r="H76" s="33"/>
      <c r="I76" s="33"/>
      <c r="J76" s="108" t="s">
        <v>51</v>
      </c>
      <c r="K76" s="33"/>
      <c r="L76" s="33"/>
      <c r="M76" s="31"/>
    </row>
    <row r="77" spans="2:13" s="1" customFormat="1" ht="14.4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31"/>
    </row>
    <row r="81" spans="2:47" s="1" customFormat="1" ht="6.9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31"/>
    </row>
    <row r="82" spans="2:47" s="1" customFormat="1" ht="24.9" customHeight="1">
      <c r="B82" s="31"/>
      <c r="C82" s="20" t="s">
        <v>105</v>
      </c>
      <c r="M82" s="31"/>
    </row>
    <row r="83" spans="2:47" s="1" customFormat="1" ht="6.9" customHeight="1">
      <c r="B83" s="31"/>
      <c r="M83" s="31"/>
    </row>
    <row r="84" spans="2:47" s="1" customFormat="1" ht="12" customHeight="1">
      <c r="B84" s="31"/>
      <c r="C84" s="26" t="s">
        <v>15</v>
      </c>
      <c r="M84" s="31"/>
    </row>
    <row r="85" spans="2:47" s="1" customFormat="1" ht="16.5" customHeight="1">
      <c r="B85" s="31"/>
      <c r="E85" s="248" t="str">
        <f>E7</f>
        <v>Suhrnny vykaz-vymer SO 01 - marec 2025</v>
      </c>
      <c r="F85" s="249"/>
      <c r="G85" s="249"/>
      <c r="H85" s="249"/>
      <c r="M85" s="31"/>
    </row>
    <row r="86" spans="2:47" s="1" customFormat="1" ht="12" customHeight="1">
      <c r="B86" s="31"/>
      <c r="C86" s="26" t="s">
        <v>99</v>
      </c>
      <c r="M86" s="31"/>
    </row>
    <row r="87" spans="2:47" s="1" customFormat="1" ht="16.5" customHeight="1">
      <c r="B87" s="31"/>
      <c r="E87" s="207" t="str">
        <f>E9</f>
        <v>UK - Vykurovanie</v>
      </c>
      <c r="F87" s="250"/>
      <c r="G87" s="250"/>
      <c r="H87" s="250"/>
      <c r="M87" s="31"/>
    </row>
    <row r="88" spans="2:47" s="1" customFormat="1" ht="6.9" customHeight="1">
      <c r="B88" s="31"/>
      <c r="M88" s="31"/>
    </row>
    <row r="89" spans="2:47" s="1" customFormat="1" ht="12" customHeight="1">
      <c r="B89" s="31"/>
      <c r="C89" s="26" t="s">
        <v>19</v>
      </c>
      <c r="F89" s="24" t="str">
        <f>F12</f>
        <v>Poltár, Rovňany</v>
      </c>
      <c r="I89" s="26" t="s">
        <v>21</v>
      </c>
      <c r="J89" s="54" t="str">
        <f>IF(J12="","",J12)</f>
        <v>1. 3. 2025</v>
      </c>
      <c r="M89" s="31"/>
    </row>
    <row r="90" spans="2:47" s="1" customFormat="1" ht="6.9" customHeight="1">
      <c r="B90" s="31"/>
      <c r="M90" s="31"/>
    </row>
    <row r="91" spans="2:47" s="1" customFormat="1" ht="40.049999999999997" customHeight="1">
      <c r="B91" s="31"/>
      <c r="C91" s="26" t="s">
        <v>23</v>
      </c>
      <c r="F91" s="24" t="str">
        <f>E15</f>
        <v>Banskobystrický samosprávny kraj</v>
      </c>
      <c r="I91" s="26" t="s">
        <v>29</v>
      </c>
      <c r="J91" s="29" t="str">
        <f>E21</f>
        <v>D&amp;T Solutions, s.r.o., Magnezitárska 2/A, Košice</v>
      </c>
      <c r="M91" s="31"/>
    </row>
    <row r="92" spans="2:47" s="1" customFormat="1" ht="15.15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M92" s="31"/>
    </row>
    <row r="93" spans="2:47" s="1" customFormat="1" ht="10.35" customHeight="1">
      <c r="B93" s="31"/>
      <c r="M93" s="31"/>
    </row>
    <row r="94" spans="2:47" s="1" customFormat="1" ht="29.25" customHeight="1">
      <c r="B94" s="31"/>
      <c r="C94" s="109" t="s">
        <v>106</v>
      </c>
      <c r="D94" s="101"/>
      <c r="E94" s="101"/>
      <c r="F94" s="101"/>
      <c r="G94" s="101"/>
      <c r="H94" s="101"/>
      <c r="I94" s="110" t="s">
        <v>107</v>
      </c>
      <c r="J94" s="110" t="s">
        <v>108</v>
      </c>
      <c r="K94" s="110" t="s">
        <v>109</v>
      </c>
      <c r="L94" s="101"/>
      <c r="M94" s="31"/>
    </row>
    <row r="95" spans="2:47" s="1" customFormat="1" ht="10.35" customHeight="1">
      <c r="B95" s="31"/>
      <c r="M95" s="31"/>
    </row>
    <row r="96" spans="2:47" s="1" customFormat="1" ht="22.8" customHeight="1">
      <c r="B96" s="31"/>
      <c r="C96" s="111" t="s">
        <v>110</v>
      </c>
      <c r="I96" s="68">
        <f t="shared" ref="I96:J98" si="0">Q136</f>
        <v>0</v>
      </c>
      <c r="J96" s="68">
        <f t="shared" si="0"/>
        <v>0</v>
      </c>
      <c r="K96" s="68">
        <f>K136</f>
        <v>0</v>
      </c>
      <c r="M96" s="31"/>
      <c r="AU96" s="16" t="s">
        <v>111</v>
      </c>
    </row>
    <row r="97" spans="2:65" s="8" customFormat="1" ht="24.9" customHeight="1">
      <c r="B97" s="112"/>
      <c r="D97" s="113" t="s">
        <v>120</v>
      </c>
      <c r="E97" s="114"/>
      <c r="F97" s="114"/>
      <c r="G97" s="114"/>
      <c r="H97" s="114"/>
      <c r="I97" s="115">
        <f t="shared" si="0"/>
        <v>0</v>
      </c>
      <c r="J97" s="115">
        <f t="shared" si="0"/>
        <v>0</v>
      </c>
      <c r="K97" s="115">
        <f>K137</f>
        <v>0</v>
      </c>
      <c r="M97" s="112"/>
    </row>
    <row r="98" spans="2:65" s="9" customFormat="1" ht="19.95" customHeight="1">
      <c r="B98" s="116"/>
      <c r="D98" s="117" t="s">
        <v>118</v>
      </c>
      <c r="E98" s="118"/>
      <c r="F98" s="118"/>
      <c r="G98" s="118"/>
      <c r="H98" s="118"/>
      <c r="I98" s="119">
        <f t="shared" si="0"/>
        <v>0</v>
      </c>
      <c r="J98" s="119">
        <f t="shared" si="0"/>
        <v>0</v>
      </c>
      <c r="K98" s="119">
        <f>K138</f>
        <v>0</v>
      </c>
      <c r="M98" s="116"/>
    </row>
    <row r="99" spans="2:65" s="9" customFormat="1" ht="19.95" customHeight="1">
      <c r="B99" s="116"/>
      <c r="D99" s="117" t="s">
        <v>123</v>
      </c>
      <c r="E99" s="118"/>
      <c r="F99" s="118"/>
      <c r="G99" s="118"/>
      <c r="H99" s="118"/>
      <c r="I99" s="119">
        <f>Q145</f>
        <v>0</v>
      </c>
      <c r="J99" s="119">
        <f>R145</f>
        <v>0</v>
      </c>
      <c r="K99" s="119">
        <f>K145</f>
        <v>0</v>
      </c>
      <c r="M99" s="116"/>
    </row>
    <row r="100" spans="2:65" s="9" customFormat="1" ht="19.95" customHeight="1">
      <c r="B100" s="116"/>
      <c r="D100" s="117" t="s">
        <v>1432</v>
      </c>
      <c r="E100" s="118"/>
      <c r="F100" s="118"/>
      <c r="G100" s="118"/>
      <c r="H100" s="118"/>
      <c r="I100" s="119">
        <f>Q149</f>
        <v>0</v>
      </c>
      <c r="J100" s="119">
        <f>R149</f>
        <v>0</v>
      </c>
      <c r="K100" s="119">
        <f>K149</f>
        <v>0</v>
      </c>
      <c r="M100" s="116"/>
    </row>
    <row r="101" spans="2:65" s="9" customFormat="1" ht="19.95" customHeight="1">
      <c r="B101" s="116"/>
      <c r="D101" s="117" t="s">
        <v>1433</v>
      </c>
      <c r="E101" s="118"/>
      <c r="F101" s="118"/>
      <c r="G101" s="118"/>
      <c r="H101" s="118"/>
      <c r="I101" s="119">
        <f>Q156</f>
        <v>0</v>
      </c>
      <c r="J101" s="119">
        <f>R156</f>
        <v>0</v>
      </c>
      <c r="K101" s="119">
        <f>K156</f>
        <v>0</v>
      </c>
      <c r="M101" s="116"/>
    </row>
    <row r="102" spans="2:65" s="9" customFormat="1" ht="19.95" customHeight="1">
      <c r="B102" s="116"/>
      <c r="D102" s="117" t="s">
        <v>1434</v>
      </c>
      <c r="E102" s="118"/>
      <c r="F102" s="118"/>
      <c r="G102" s="118"/>
      <c r="H102" s="118"/>
      <c r="I102" s="119">
        <f>Q185</f>
        <v>0</v>
      </c>
      <c r="J102" s="119">
        <f>R185</f>
        <v>0</v>
      </c>
      <c r="K102" s="119">
        <f>K185</f>
        <v>0</v>
      </c>
      <c r="M102" s="116"/>
    </row>
    <row r="103" spans="2:65" s="9" customFormat="1" ht="19.95" customHeight="1">
      <c r="B103" s="116"/>
      <c r="D103" s="117" t="s">
        <v>1435</v>
      </c>
      <c r="E103" s="118"/>
      <c r="F103" s="118"/>
      <c r="G103" s="118"/>
      <c r="H103" s="118"/>
      <c r="I103" s="119">
        <f>Q194</f>
        <v>0</v>
      </c>
      <c r="J103" s="119">
        <f>R194</f>
        <v>0</v>
      </c>
      <c r="K103" s="119">
        <f>K194</f>
        <v>0</v>
      </c>
      <c r="M103" s="116"/>
    </row>
    <row r="104" spans="2:65" s="9" customFormat="1" ht="19.95" customHeight="1">
      <c r="B104" s="116"/>
      <c r="D104" s="117" t="s">
        <v>1436</v>
      </c>
      <c r="E104" s="118"/>
      <c r="F104" s="118"/>
      <c r="G104" s="118"/>
      <c r="H104" s="118"/>
      <c r="I104" s="119">
        <f>Q223</f>
        <v>0</v>
      </c>
      <c r="J104" s="119">
        <f>R223</f>
        <v>0</v>
      </c>
      <c r="K104" s="119">
        <f>K223</f>
        <v>0</v>
      </c>
      <c r="M104" s="116"/>
    </row>
    <row r="105" spans="2:65" s="8" customFormat="1" ht="24.9" customHeight="1">
      <c r="B105" s="112"/>
      <c r="D105" s="113" t="s">
        <v>1437</v>
      </c>
      <c r="E105" s="114"/>
      <c r="F105" s="114"/>
      <c r="G105" s="114"/>
      <c r="H105" s="114"/>
      <c r="I105" s="115">
        <f>Q232</f>
        <v>0</v>
      </c>
      <c r="J105" s="115">
        <f>R232</f>
        <v>0</v>
      </c>
      <c r="K105" s="115">
        <f>K232</f>
        <v>0</v>
      </c>
      <c r="M105" s="112"/>
    </row>
    <row r="106" spans="2:65" s="9" customFormat="1" ht="19.95" customHeight="1">
      <c r="B106" s="116"/>
      <c r="D106" s="117" t="s">
        <v>1438</v>
      </c>
      <c r="E106" s="118"/>
      <c r="F106" s="118"/>
      <c r="G106" s="118"/>
      <c r="H106" s="118"/>
      <c r="I106" s="119">
        <f>Q233</f>
        <v>0</v>
      </c>
      <c r="J106" s="119">
        <f>R233</f>
        <v>0</v>
      </c>
      <c r="K106" s="119">
        <f>K233</f>
        <v>0</v>
      </c>
      <c r="M106" s="116"/>
    </row>
    <row r="107" spans="2:65" s="1" customFormat="1" ht="21.75" customHeight="1">
      <c r="B107" s="31"/>
      <c r="M107" s="31"/>
    </row>
    <row r="108" spans="2:65" s="1" customFormat="1" ht="6.9" customHeight="1">
      <c r="B108" s="31"/>
      <c r="M108" s="31"/>
    </row>
    <row r="109" spans="2:65" s="1" customFormat="1" ht="29.25" customHeight="1">
      <c r="B109" s="31"/>
      <c r="C109" s="111" t="s">
        <v>134</v>
      </c>
      <c r="K109" s="120">
        <f>ROUND(K110 + K111 + K112 + K113 + K114 + K115,2)</f>
        <v>0</v>
      </c>
      <c r="M109" s="31"/>
      <c r="O109" s="121" t="s">
        <v>39</v>
      </c>
    </row>
    <row r="110" spans="2:65" s="1" customFormat="1" ht="18" customHeight="1">
      <c r="B110" s="31"/>
      <c r="D110" s="252" t="s">
        <v>135</v>
      </c>
      <c r="E110" s="253"/>
      <c r="F110" s="253"/>
      <c r="K110" s="123">
        <v>0</v>
      </c>
      <c r="M110" s="124"/>
      <c r="N110" s="125"/>
      <c r="O110" s="126" t="s">
        <v>41</v>
      </c>
      <c r="P110" s="125"/>
      <c r="Q110" s="125"/>
      <c r="R110" s="125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5"/>
      <c r="AG110" s="125"/>
      <c r="AH110" s="125"/>
      <c r="AI110" s="125"/>
      <c r="AJ110" s="125"/>
      <c r="AK110" s="125"/>
      <c r="AL110" s="125"/>
      <c r="AM110" s="125"/>
      <c r="AN110" s="125"/>
      <c r="AO110" s="125"/>
      <c r="AP110" s="125"/>
      <c r="AQ110" s="125"/>
      <c r="AR110" s="125"/>
      <c r="AS110" s="125"/>
      <c r="AT110" s="125"/>
      <c r="AU110" s="125"/>
      <c r="AV110" s="125"/>
      <c r="AW110" s="125"/>
      <c r="AX110" s="125"/>
      <c r="AY110" s="127" t="s">
        <v>136</v>
      </c>
      <c r="AZ110" s="125"/>
      <c r="BA110" s="125"/>
      <c r="BB110" s="125"/>
      <c r="BC110" s="125"/>
      <c r="BD110" s="125"/>
      <c r="BE110" s="128">
        <f t="shared" ref="BE110:BE115" si="1">IF(O110="základná",K110,0)</f>
        <v>0</v>
      </c>
      <c r="BF110" s="128">
        <f t="shared" ref="BF110:BF115" si="2">IF(O110="znížená",K110,0)</f>
        <v>0</v>
      </c>
      <c r="BG110" s="128">
        <f t="shared" ref="BG110:BG115" si="3">IF(O110="zákl. prenesená",K110,0)</f>
        <v>0</v>
      </c>
      <c r="BH110" s="128">
        <f t="shared" ref="BH110:BH115" si="4">IF(O110="zníž. prenesená",K110,0)</f>
        <v>0</v>
      </c>
      <c r="BI110" s="128">
        <f t="shared" ref="BI110:BI115" si="5">IF(O110="nulová",K110,0)</f>
        <v>0</v>
      </c>
      <c r="BJ110" s="127" t="s">
        <v>137</v>
      </c>
      <c r="BK110" s="125"/>
      <c r="BL110" s="125"/>
      <c r="BM110" s="125"/>
    </row>
    <row r="111" spans="2:65" s="1" customFormat="1" ht="18" customHeight="1">
      <c r="B111" s="31"/>
      <c r="D111" s="252" t="s">
        <v>138</v>
      </c>
      <c r="E111" s="253"/>
      <c r="F111" s="253"/>
      <c r="K111" s="123">
        <v>0</v>
      </c>
      <c r="M111" s="124"/>
      <c r="N111" s="125"/>
      <c r="O111" s="126" t="s">
        <v>41</v>
      </c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5"/>
      <c r="AG111" s="125"/>
      <c r="AH111" s="125"/>
      <c r="AI111" s="125"/>
      <c r="AJ111" s="125"/>
      <c r="AK111" s="125"/>
      <c r="AL111" s="125"/>
      <c r="AM111" s="125"/>
      <c r="AN111" s="125"/>
      <c r="AO111" s="125"/>
      <c r="AP111" s="125"/>
      <c r="AQ111" s="125"/>
      <c r="AR111" s="125"/>
      <c r="AS111" s="125"/>
      <c r="AT111" s="125"/>
      <c r="AU111" s="125"/>
      <c r="AV111" s="125"/>
      <c r="AW111" s="125"/>
      <c r="AX111" s="125"/>
      <c r="AY111" s="127" t="s">
        <v>136</v>
      </c>
      <c r="AZ111" s="125"/>
      <c r="BA111" s="125"/>
      <c r="BB111" s="125"/>
      <c r="BC111" s="125"/>
      <c r="BD111" s="125"/>
      <c r="BE111" s="128">
        <f t="shared" si="1"/>
        <v>0</v>
      </c>
      <c r="BF111" s="128">
        <f t="shared" si="2"/>
        <v>0</v>
      </c>
      <c r="BG111" s="128">
        <f t="shared" si="3"/>
        <v>0</v>
      </c>
      <c r="BH111" s="128">
        <f t="shared" si="4"/>
        <v>0</v>
      </c>
      <c r="BI111" s="128">
        <f t="shared" si="5"/>
        <v>0</v>
      </c>
      <c r="BJ111" s="127" t="s">
        <v>137</v>
      </c>
      <c r="BK111" s="125"/>
      <c r="BL111" s="125"/>
      <c r="BM111" s="125"/>
    </row>
    <row r="112" spans="2:65" s="1" customFormat="1" ht="18" customHeight="1">
      <c r="B112" s="31"/>
      <c r="D112" s="252" t="s">
        <v>139</v>
      </c>
      <c r="E112" s="253"/>
      <c r="F112" s="253"/>
      <c r="K112" s="123">
        <v>0</v>
      </c>
      <c r="M112" s="124"/>
      <c r="N112" s="125"/>
      <c r="O112" s="126" t="s">
        <v>41</v>
      </c>
      <c r="P112" s="125"/>
      <c r="Q112" s="125"/>
      <c r="R112" s="125"/>
      <c r="S112" s="125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5"/>
      <c r="AD112" s="125"/>
      <c r="AE112" s="125"/>
      <c r="AF112" s="125"/>
      <c r="AG112" s="125"/>
      <c r="AH112" s="125"/>
      <c r="AI112" s="125"/>
      <c r="AJ112" s="125"/>
      <c r="AK112" s="125"/>
      <c r="AL112" s="125"/>
      <c r="AM112" s="125"/>
      <c r="AN112" s="125"/>
      <c r="AO112" s="125"/>
      <c r="AP112" s="125"/>
      <c r="AQ112" s="125"/>
      <c r="AR112" s="125"/>
      <c r="AS112" s="125"/>
      <c r="AT112" s="125"/>
      <c r="AU112" s="125"/>
      <c r="AV112" s="125"/>
      <c r="AW112" s="125"/>
      <c r="AX112" s="125"/>
      <c r="AY112" s="127" t="s">
        <v>136</v>
      </c>
      <c r="AZ112" s="125"/>
      <c r="BA112" s="125"/>
      <c r="BB112" s="125"/>
      <c r="BC112" s="125"/>
      <c r="BD112" s="125"/>
      <c r="BE112" s="128">
        <f t="shared" si="1"/>
        <v>0</v>
      </c>
      <c r="BF112" s="128">
        <f t="shared" si="2"/>
        <v>0</v>
      </c>
      <c r="BG112" s="128">
        <f t="shared" si="3"/>
        <v>0</v>
      </c>
      <c r="BH112" s="128">
        <f t="shared" si="4"/>
        <v>0</v>
      </c>
      <c r="BI112" s="128">
        <f t="shared" si="5"/>
        <v>0</v>
      </c>
      <c r="BJ112" s="127" t="s">
        <v>137</v>
      </c>
      <c r="BK112" s="125"/>
      <c r="BL112" s="125"/>
      <c r="BM112" s="125"/>
    </row>
    <row r="113" spans="2:65" s="1" customFormat="1" ht="18" customHeight="1">
      <c r="B113" s="31"/>
      <c r="D113" s="252" t="s">
        <v>140</v>
      </c>
      <c r="E113" s="253"/>
      <c r="F113" s="253"/>
      <c r="K113" s="123">
        <v>0</v>
      </c>
      <c r="M113" s="124"/>
      <c r="N113" s="125"/>
      <c r="O113" s="126" t="s">
        <v>41</v>
      </c>
      <c r="P113" s="125"/>
      <c r="Q113" s="125"/>
      <c r="R113" s="125"/>
      <c r="S113" s="125"/>
      <c r="T113" s="125"/>
      <c r="U113" s="125"/>
      <c r="V113" s="125"/>
      <c r="W113" s="125"/>
      <c r="X113" s="125"/>
      <c r="Y113" s="125"/>
      <c r="Z113" s="125"/>
      <c r="AA113" s="125"/>
      <c r="AB113" s="125"/>
      <c r="AC113" s="125"/>
      <c r="AD113" s="125"/>
      <c r="AE113" s="125"/>
      <c r="AF113" s="125"/>
      <c r="AG113" s="125"/>
      <c r="AH113" s="125"/>
      <c r="AI113" s="125"/>
      <c r="AJ113" s="125"/>
      <c r="AK113" s="125"/>
      <c r="AL113" s="125"/>
      <c r="AM113" s="125"/>
      <c r="AN113" s="125"/>
      <c r="AO113" s="125"/>
      <c r="AP113" s="125"/>
      <c r="AQ113" s="125"/>
      <c r="AR113" s="125"/>
      <c r="AS113" s="125"/>
      <c r="AT113" s="125"/>
      <c r="AU113" s="125"/>
      <c r="AV113" s="125"/>
      <c r="AW113" s="125"/>
      <c r="AX113" s="125"/>
      <c r="AY113" s="127" t="s">
        <v>136</v>
      </c>
      <c r="AZ113" s="125"/>
      <c r="BA113" s="125"/>
      <c r="BB113" s="125"/>
      <c r="BC113" s="125"/>
      <c r="BD113" s="125"/>
      <c r="BE113" s="128">
        <f t="shared" si="1"/>
        <v>0</v>
      </c>
      <c r="BF113" s="128">
        <f t="shared" si="2"/>
        <v>0</v>
      </c>
      <c r="BG113" s="128">
        <f t="shared" si="3"/>
        <v>0</v>
      </c>
      <c r="BH113" s="128">
        <f t="shared" si="4"/>
        <v>0</v>
      </c>
      <c r="BI113" s="128">
        <f t="shared" si="5"/>
        <v>0</v>
      </c>
      <c r="BJ113" s="127" t="s">
        <v>137</v>
      </c>
      <c r="BK113" s="125"/>
      <c r="BL113" s="125"/>
      <c r="BM113" s="125"/>
    </row>
    <row r="114" spans="2:65" s="1" customFormat="1" ht="18" customHeight="1">
      <c r="B114" s="31"/>
      <c r="D114" s="252" t="s">
        <v>141</v>
      </c>
      <c r="E114" s="253"/>
      <c r="F114" s="253"/>
      <c r="K114" s="123">
        <v>0</v>
      </c>
      <c r="M114" s="124"/>
      <c r="N114" s="125"/>
      <c r="O114" s="126" t="s">
        <v>41</v>
      </c>
      <c r="P114" s="125"/>
      <c r="Q114" s="125"/>
      <c r="R114" s="125"/>
      <c r="S114" s="125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5"/>
      <c r="AD114" s="125"/>
      <c r="AE114" s="125"/>
      <c r="AF114" s="125"/>
      <c r="AG114" s="125"/>
      <c r="AH114" s="125"/>
      <c r="AI114" s="125"/>
      <c r="AJ114" s="125"/>
      <c r="AK114" s="125"/>
      <c r="AL114" s="125"/>
      <c r="AM114" s="125"/>
      <c r="AN114" s="125"/>
      <c r="AO114" s="125"/>
      <c r="AP114" s="125"/>
      <c r="AQ114" s="125"/>
      <c r="AR114" s="125"/>
      <c r="AS114" s="125"/>
      <c r="AT114" s="125"/>
      <c r="AU114" s="125"/>
      <c r="AV114" s="125"/>
      <c r="AW114" s="125"/>
      <c r="AX114" s="125"/>
      <c r="AY114" s="127" t="s">
        <v>136</v>
      </c>
      <c r="AZ114" s="125"/>
      <c r="BA114" s="125"/>
      <c r="BB114" s="125"/>
      <c r="BC114" s="125"/>
      <c r="BD114" s="125"/>
      <c r="BE114" s="128">
        <f t="shared" si="1"/>
        <v>0</v>
      </c>
      <c r="BF114" s="128">
        <f t="shared" si="2"/>
        <v>0</v>
      </c>
      <c r="BG114" s="128">
        <f t="shared" si="3"/>
        <v>0</v>
      </c>
      <c r="BH114" s="128">
        <f t="shared" si="4"/>
        <v>0</v>
      </c>
      <c r="BI114" s="128">
        <f t="shared" si="5"/>
        <v>0</v>
      </c>
      <c r="BJ114" s="127" t="s">
        <v>137</v>
      </c>
      <c r="BK114" s="125"/>
      <c r="BL114" s="125"/>
      <c r="BM114" s="125"/>
    </row>
    <row r="115" spans="2:65" s="1" customFormat="1" ht="18" customHeight="1">
      <c r="B115" s="31"/>
      <c r="D115" s="122" t="s">
        <v>142</v>
      </c>
      <c r="K115" s="123">
        <f>ROUND(K30*T115,2)</f>
        <v>0</v>
      </c>
      <c r="M115" s="124"/>
      <c r="N115" s="125"/>
      <c r="O115" s="126" t="s">
        <v>41</v>
      </c>
      <c r="P115" s="125"/>
      <c r="Q115" s="125"/>
      <c r="R115" s="125"/>
      <c r="S115" s="125"/>
      <c r="T115" s="125"/>
      <c r="U115" s="125"/>
      <c r="V115" s="125"/>
      <c r="W115" s="125"/>
      <c r="X115" s="125"/>
      <c r="Y115" s="125"/>
      <c r="Z115" s="125"/>
      <c r="AA115" s="125"/>
      <c r="AB115" s="125"/>
      <c r="AC115" s="125"/>
      <c r="AD115" s="125"/>
      <c r="AE115" s="125"/>
      <c r="AF115" s="125"/>
      <c r="AG115" s="125"/>
      <c r="AH115" s="125"/>
      <c r="AI115" s="125"/>
      <c r="AJ115" s="125"/>
      <c r="AK115" s="125"/>
      <c r="AL115" s="125"/>
      <c r="AM115" s="125"/>
      <c r="AN115" s="125"/>
      <c r="AO115" s="125"/>
      <c r="AP115" s="125"/>
      <c r="AQ115" s="125"/>
      <c r="AR115" s="125"/>
      <c r="AS115" s="125"/>
      <c r="AT115" s="125"/>
      <c r="AU115" s="125"/>
      <c r="AV115" s="125"/>
      <c r="AW115" s="125"/>
      <c r="AX115" s="125"/>
      <c r="AY115" s="127" t="s">
        <v>143</v>
      </c>
      <c r="AZ115" s="125"/>
      <c r="BA115" s="125"/>
      <c r="BB115" s="125"/>
      <c r="BC115" s="125"/>
      <c r="BD115" s="125"/>
      <c r="BE115" s="128">
        <f t="shared" si="1"/>
        <v>0</v>
      </c>
      <c r="BF115" s="128">
        <f t="shared" si="2"/>
        <v>0</v>
      </c>
      <c r="BG115" s="128">
        <f t="shared" si="3"/>
        <v>0</v>
      </c>
      <c r="BH115" s="128">
        <f t="shared" si="4"/>
        <v>0</v>
      </c>
      <c r="BI115" s="128">
        <f t="shared" si="5"/>
        <v>0</v>
      </c>
      <c r="BJ115" s="127" t="s">
        <v>137</v>
      </c>
      <c r="BK115" s="125"/>
      <c r="BL115" s="125"/>
      <c r="BM115" s="125"/>
    </row>
    <row r="116" spans="2:65" s="1" customFormat="1" ht="10.199999999999999">
      <c r="B116" s="31"/>
      <c r="M116" s="31"/>
    </row>
    <row r="117" spans="2:65" s="1" customFormat="1" ht="29.25" customHeight="1">
      <c r="B117" s="31"/>
      <c r="C117" s="129" t="s">
        <v>144</v>
      </c>
      <c r="D117" s="101"/>
      <c r="E117" s="101"/>
      <c r="F117" s="101"/>
      <c r="G117" s="101"/>
      <c r="H117" s="101"/>
      <c r="I117" s="101"/>
      <c r="J117" s="101"/>
      <c r="K117" s="130">
        <f>ROUND(K96+K109,2)</f>
        <v>0</v>
      </c>
      <c r="L117" s="101"/>
      <c r="M117" s="31"/>
    </row>
    <row r="118" spans="2:65" s="1" customFormat="1" ht="6.9" customHeight="1"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31"/>
    </row>
    <row r="122" spans="2:65" s="1" customFormat="1" ht="6.9" customHeight="1"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31"/>
    </row>
    <row r="123" spans="2:65" s="1" customFormat="1" ht="24.9" customHeight="1">
      <c r="B123" s="31"/>
      <c r="C123" s="20" t="s">
        <v>145</v>
      </c>
      <c r="M123" s="31"/>
    </row>
    <row r="124" spans="2:65" s="1" customFormat="1" ht="6.9" customHeight="1">
      <c r="B124" s="31"/>
      <c r="M124" s="31"/>
    </row>
    <row r="125" spans="2:65" s="1" customFormat="1" ht="12" customHeight="1">
      <c r="B125" s="31"/>
      <c r="C125" s="26" t="s">
        <v>15</v>
      </c>
      <c r="M125" s="31"/>
    </row>
    <row r="126" spans="2:65" s="1" customFormat="1" ht="16.5" customHeight="1">
      <c r="B126" s="31"/>
      <c r="E126" s="248" t="str">
        <f>E7</f>
        <v>Suhrnny vykaz-vymer SO 01 - marec 2025</v>
      </c>
      <c r="F126" s="249"/>
      <c r="G126" s="249"/>
      <c r="H126" s="249"/>
      <c r="M126" s="31"/>
    </row>
    <row r="127" spans="2:65" s="1" customFormat="1" ht="12" customHeight="1">
      <c r="B127" s="31"/>
      <c r="C127" s="26" t="s">
        <v>99</v>
      </c>
      <c r="M127" s="31"/>
    </row>
    <row r="128" spans="2:65" s="1" customFormat="1" ht="16.5" customHeight="1">
      <c r="B128" s="31"/>
      <c r="E128" s="207" t="str">
        <f>E9</f>
        <v>UK - Vykurovanie</v>
      </c>
      <c r="F128" s="250"/>
      <c r="G128" s="250"/>
      <c r="H128" s="250"/>
      <c r="M128" s="31"/>
    </row>
    <row r="129" spans="2:65" s="1" customFormat="1" ht="6.9" customHeight="1">
      <c r="B129" s="31"/>
      <c r="M129" s="31"/>
    </row>
    <row r="130" spans="2:65" s="1" customFormat="1" ht="12" customHeight="1">
      <c r="B130" s="31"/>
      <c r="C130" s="26" t="s">
        <v>19</v>
      </c>
      <c r="F130" s="24" t="str">
        <f>F12</f>
        <v>Poltár, Rovňany</v>
      </c>
      <c r="I130" s="26" t="s">
        <v>21</v>
      </c>
      <c r="J130" s="54" t="str">
        <f>IF(J12="","",J12)</f>
        <v>1. 3. 2025</v>
      </c>
      <c r="M130" s="31"/>
    </row>
    <row r="131" spans="2:65" s="1" customFormat="1" ht="6.9" customHeight="1">
      <c r="B131" s="31"/>
      <c r="M131" s="31"/>
    </row>
    <row r="132" spans="2:65" s="1" customFormat="1" ht="40.049999999999997" customHeight="1">
      <c r="B132" s="31"/>
      <c r="C132" s="26" t="s">
        <v>23</v>
      </c>
      <c r="F132" s="24" t="str">
        <f>E15</f>
        <v>Banskobystrický samosprávny kraj</v>
      </c>
      <c r="I132" s="26" t="s">
        <v>29</v>
      </c>
      <c r="J132" s="29" t="str">
        <f>E21</f>
        <v>D&amp;T Solutions, s.r.o., Magnezitárska 2/A, Košice</v>
      </c>
      <c r="M132" s="31"/>
    </row>
    <row r="133" spans="2:65" s="1" customFormat="1" ht="15.15" customHeight="1">
      <c r="B133" s="31"/>
      <c r="C133" s="26" t="s">
        <v>27</v>
      </c>
      <c r="F133" s="24" t="str">
        <f>IF(E18="","",E18)</f>
        <v>Vyplň údaj</v>
      </c>
      <c r="I133" s="26" t="s">
        <v>32</v>
      </c>
      <c r="J133" s="29" t="str">
        <f>E24</f>
        <v xml:space="preserve"> </v>
      </c>
      <c r="M133" s="31"/>
    </row>
    <row r="134" spans="2:65" s="1" customFormat="1" ht="10.35" customHeight="1">
      <c r="B134" s="31"/>
      <c r="M134" s="31"/>
    </row>
    <row r="135" spans="2:65" s="10" customFormat="1" ht="29.25" customHeight="1">
      <c r="B135" s="131"/>
      <c r="C135" s="132" t="s">
        <v>146</v>
      </c>
      <c r="D135" s="133" t="s">
        <v>60</v>
      </c>
      <c r="E135" s="133" t="s">
        <v>56</v>
      </c>
      <c r="F135" s="133" t="s">
        <v>57</v>
      </c>
      <c r="G135" s="133" t="s">
        <v>147</v>
      </c>
      <c r="H135" s="133" t="s">
        <v>148</v>
      </c>
      <c r="I135" s="133" t="s">
        <v>149</v>
      </c>
      <c r="J135" s="133" t="s">
        <v>150</v>
      </c>
      <c r="K135" s="134" t="s">
        <v>109</v>
      </c>
      <c r="L135" s="135" t="s">
        <v>151</v>
      </c>
      <c r="M135" s="131"/>
      <c r="N135" s="61" t="s">
        <v>1</v>
      </c>
      <c r="O135" s="62" t="s">
        <v>39</v>
      </c>
      <c r="P135" s="62" t="s">
        <v>152</v>
      </c>
      <c r="Q135" s="62" t="s">
        <v>153</v>
      </c>
      <c r="R135" s="62" t="s">
        <v>154</v>
      </c>
      <c r="S135" s="62" t="s">
        <v>155</v>
      </c>
      <c r="T135" s="62" t="s">
        <v>156</v>
      </c>
      <c r="U135" s="62" t="s">
        <v>157</v>
      </c>
      <c r="V135" s="62" t="s">
        <v>158</v>
      </c>
      <c r="W135" s="62" t="s">
        <v>159</v>
      </c>
      <c r="X135" s="63" t="s">
        <v>160</v>
      </c>
    </row>
    <row r="136" spans="2:65" s="1" customFormat="1" ht="22.8" customHeight="1">
      <c r="B136" s="31"/>
      <c r="C136" s="66" t="s">
        <v>101</v>
      </c>
      <c r="K136" s="136">
        <f>BK136</f>
        <v>0</v>
      </c>
      <c r="M136" s="31"/>
      <c r="N136" s="64"/>
      <c r="O136" s="55"/>
      <c r="P136" s="55"/>
      <c r="Q136" s="137">
        <f>Q137+Q232</f>
        <v>0</v>
      </c>
      <c r="R136" s="137">
        <f>R137+R232</f>
        <v>0</v>
      </c>
      <c r="S136" s="55"/>
      <c r="T136" s="138">
        <f>T137+T232</f>
        <v>0</v>
      </c>
      <c r="U136" s="55"/>
      <c r="V136" s="138">
        <f>V137+V232</f>
        <v>0</v>
      </c>
      <c r="W136" s="55"/>
      <c r="X136" s="139">
        <f>X137+X232</f>
        <v>0</v>
      </c>
      <c r="AT136" s="16" t="s">
        <v>76</v>
      </c>
      <c r="AU136" s="16" t="s">
        <v>111</v>
      </c>
      <c r="BK136" s="140">
        <f>BK137+BK232</f>
        <v>0</v>
      </c>
    </row>
    <row r="137" spans="2:65" s="11" customFormat="1" ht="25.95" customHeight="1">
      <c r="B137" s="141"/>
      <c r="D137" s="142" t="s">
        <v>76</v>
      </c>
      <c r="E137" s="143" t="s">
        <v>667</v>
      </c>
      <c r="F137" s="143" t="s">
        <v>668</v>
      </c>
      <c r="I137" s="144"/>
      <c r="J137" s="144"/>
      <c r="K137" s="145">
        <f>BK137</f>
        <v>0</v>
      </c>
      <c r="M137" s="141"/>
      <c r="N137" s="146"/>
      <c r="Q137" s="147">
        <f>Q138+Q145+Q149+Q156+Q185+Q194+Q223</f>
        <v>0</v>
      </c>
      <c r="R137" s="147">
        <f>R138+R145+R149+R156+R185+R194+R223</f>
        <v>0</v>
      </c>
      <c r="T137" s="148">
        <f>T138+T145+T149+T156+T185+T194+T223</f>
        <v>0</v>
      </c>
      <c r="V137" s="148">
        <f>V138+V145+V149+V156+V185+V194+V223</f>
        <v>0</v>
      </c>
      <c r="X137" s="149">
        <f>X138+X145+X149+X156+X185+X194+X223</f>
        <v>0</v>
      </c>
      <c r="AR137" s="142" t="s">
        <v>137</v>
      </c>
      <c r="AT137" s="150" t="s">
        <v>76</v>
      </c>
      <c r="AU137" s="150" t="s">
        <v>77</v>
      </c>
      <c r="AY137" s="142" t="s">
        <v>163</v>
      </c>
      <c r="BK137" s="151">
        <f>BK138+BK145+BK149+BK156+BK185+BK194+BK223</f>
        <v>0</v>
      </c>
    </row>
    <row r="138" spans="2:65" s="11" customFormat="1" ht="22.8" customHeight="1">
      <c r="B138" s="141"/>
      <c r="D138" s="142" t="s">
        <v>76</v>
      </c>
      <c r="E138" s="152" t="s">
        <v>210</v>
      </c>
      <c r="F138" s="152" t="s">
        <v>471</v>
      </c>
      <c r="I138" s="144"/>
      <c r="J138" s="144"/>
      <c r="K138" s="153">
        <f>BK138</f>
        <v>0</v>
      </c>
      <c r="M138" s="141"/>
      <c r="N138" s="146"/>
      <c r="Q138" s="147">
        <f>SUM(Q139:Q144)</f>
        <v>0</v>
      </c>
      <c r="R138" s="147">
        <f>SUM(R139:R144)</f>
        <v>0</v>
      </c>
      <c r="T138" s="148">
        <f>SUM(T139:T144)</f>
        <v>0</v>
      </c>
      <c r="V138" s="148">
        <f>SUM(V139:V144)</f>
        <v>0</v>
      </c>
      <c r="X138" s="149">
        <f>SUM(X139:X144)</f>
        <v>0</v>
      </c>
      <c r="AR138" s="142" t="s">
        <v>85</v>
      </c>
      <c r="AT138" s="150" t="s">
        <v>76</v>
      </c>
      <c r="AU138" s="150" t="s">
        <v>85</v>
      </c>
      <c r="AY138" s="142" t="s">
        <v>163</v>
      </c>
      <c r="BK138" s="151">
        <f>SUM(BK139:BK144)</f>
        <v>0</v>
      </c>
    </row>
    <row r="139" spans="2:65" s="1" customFormat="1" ht="33" customHeight="1">
      <c r="B139" s="31"/>
      <c r="C139" s="154" t="s">
        <v>77</v>
      </c>
      <c r="D139" s="154" t="s">
        <v>165</v>
      </c>
      <c r="E139" s="155" t="s">
        <v>1439</v>
      </c>
      <c r="F139" s="156" t="s">
        <v>1440</v>
      </c>
      <c r="G139" s="157" t="s">
        <v>1441</v>
      </c>
      <c r="H139" s="158">
        <v>550</v>
      </c>
      <c r="I139" s="159"/>
      <c r="J139" s="159"/>
      <c r="K139" s="158">
        <f t="shared" ref="K139:K144" si="6">ROUND(P139*H139,3)</f>
        <v>0</v>
      </c>
      <c r="L139" s="160"/>
      <c r="M139" s="31"/>
      <c r="N139" s="161" t="s">
        <v>1</v>
      </c>
      <c r="O139" s="121" t="s">
        <v>41</v>
      </c>
      <c r="P139" s="162">
        <f t="shared" ref="P139:P144" si="7">I139+J139</f>
        <v>0</v>
      </c>
      <c r="Q139" s="162">
        <f t="shared" ref="Q139:Q144" si="8">ROUND(I139*H139,3)</f>
        <v>0</v>
      </c>
      <c r="R139" s="162">
        <f t="shared" ref="R139:R144" si="9">ROUND(J139*H139,3)</f>
        <v>0</v>
      </c>
      <c r="T139" s="163">
        <f t="shared" ref="T139:T144" si="10">S139*H139</f>
        <v>0</v>
      </c>
      <c r="U139" s="163">
        <v>0</v>
      </c>
      <c r="V139" s="163">
        <f t="shared" ref="V139:V144" si="11">U139*H139</f>
        <v>0</v>
      </c>
      <c r="W139" s="163">
        <v>0</v>
      </c>
      <c r="X139" s="164">
        <f t="shared" ref="X139:X144" si="12">W139*H139</f>
        <v>0</v>
      </c>
      <c r="AR139" s="165" t="s">
        <v>169</v>
      </c>
      <c r="AT139" s="165" t="s">
        <v>165</v>
      </c>
      <c r="AU139" s="165" t="s">
        <v>137</v>
      </c>
      <c r="AY139" s="16" t="s">
        <v>163</v>
      </c>
      <c r="BE139" s="166">
        <f t="shared" ref="BE139:BE144" si="13">IF(O139="základná",K139,0)</f>
        <v>0</v>
      </c>
      <c r="BF139" s="166">
        <f t="shared" ref="BF139:BF144" si="14">IF(O139="znížená",K139,0)</f>
        <v>0</v>
      </c>
      <c r="BG139" s="166">
        <f t="shared" ref="BG139:BG144" si="15">IF(O139="zákl. prenesená",K139,0)</f>
        <v>0</v>
      </c>
      <c r="BH139" s="166">
        <f t="shared" ref="BH139:BH144" si="16">IF(O139="zníž. prenesená",K139,0)</f>
        <v>0</v>
      </c>
      <c r="BI139" s="166">
        <f t="shared" ref="BI139:BI144" si="17">IF(O139="nulová",K139,0)</f>
        <v>0</v>
      </c>
      <c r="BJ139" s="16" t="s">
        <v>137</v>
      </c>
      <c r="BK139" s="167">
        <f t="shared" ref="BK139:BK144" si="18">ROUND(P139*H139,3)</f>
        <v>0</v>
      </c>
      <c r="BL139" s="16" t="s">
        <v>169</v>
      </c>
      <c r="BM139" s="165" t="s">
        <v>137</v>
      </c>
    </row>
    <row r="140" spans="2:65" s="1" customFormat="1" ht="21.75" customHeight="1">
      <c r="B140" s="31"/>
      <c r="C140" s="154" t="s">
        <v>77</v>
      </c>
      <c r="D140" s="154" t="s">
        <v>165</v>
      </c>
      <c r="E140" s="155" t="s">
        <v>641</v>
      </c>
      <c r="F140" s="156" t="s">
        <v>642</v>
      </c>
      <c r="G140" s="157" t="s">
        <v>195</v>
      </c>
      <c r="H140" s="158">
        <v>0.8</v>
      </c>
      <c r="I140" s="159"/>
      <c r="J140" s="159"/>
      <c r="K140" s="158">
        <f t="shared" si="6"/>
        <v>0</v>
      </c>
      <c r="L140" s="160"/>
      <c r="M140" s="31"/>
      <c r="N140" s="161" t="s">
        <v>1</v>
      </c>
      <c r="O140" s="121" t="s">
        <v>41</v>
      </c>
      <c r="P140" s="162">
        <f t="shared" si="7"/>
        <v>0</v>
      </c>
      <c r="Q140" s="162">
        <f t="shared" si="8"/>
        <v>0</v>
      </c>
      <c r="R140" s="162">
        <f t="shared" si="9"/>
        <v>0</v>
      </c>
      <c r="T140" s="163">
        <f t="shared" si="10"/>
        <v>0</v>
      </c>
      <c r="U140" s="163">
        <v>0</v>
      </c>
      <c r="V140" s="163">
        <f t="shared" si="11"/>
        <v>0</v>
      </c>
      <c r="W140" s="163">
        <v>0</v>
      </c>
      <c r="X140" s="164">
        <f t="shared" si="12"/>
        <v>0</v>
      </c>
      <c r="AR140" s="165" t="s">
        <v>169</v>
      </c>
      <c r="AT140" s="165" t="s">
        <v>165</v>
      </c>
      <c r="AU140" s="165" t="s">
        <v>137</v>
      </c>
      <c r="AY140" s="16" t="s">
        <v>163</v>
      </c>
      <c r="BE140" s="166">
        <f t="shared" si="13"/>
        <v>0</v>
      </c>
      <c r="BF140" s="166">
        <f t="shared" si="14"/>
        <v>0</v>
      </c>
      <c r="BG140" s="166">
        <f t="shared" si="15"/>
        <v>0</v>
      </c>
      <c r="BH140" s="166">
        <f t="shared" si="16"/>
        <v>0</v>
      </c>
      <c r="BI140" s="166">
        <f t="shared" si="17"/>
        <v>0</v>
      </c>
      <c r="BJ140" s="16" t="s">
        <v>137</v>
      </c>
      <c r="BK140" s="167">
        <f t="shared" si="18"/>
        <v>0</v>
      </c>
      <c r="BL140" s="16" t="s">
        <v>169</v>
      </c>
      <c r="BM140" s="165" t="s">
        <v>169</v>
      </c>
    </row>
    <row r="141" spans="2:65" s="1" customFormat="1" ht="24.15" customHeight="1">
      <c r="B141" s="31"/>
      <c r="C141" s="154" t="s">
        <v>77</v>
      </c>
      <c r="D141" s="154" t="s">
        <v>165</v>
      </c>
      <c r="E141" s="155" t="s">
        <v>645</v>
      </c>
      <c r="F141" s="156" t="s">
        <v>646</v>
      </c>
      <c r="G141" s="157" t="s">
        <v>195</v>
      </c>
      <c r="H141" s="158">
        <v>16</v>
      </c>
      <c r="I141" s="159"/>
      <c r="J141" s="159"/>
      <c r="K141" s="158">
        <f t="shared" si="6"/>
        <v>0</v>
      </c>
      <c r="L141" s="160"/>
      <c r="M141" s="31"/>
      <c r="N141" s="161" t="s">
        <v>1</v>
      </c>
      <c r="O141" s="121" t="s">
        <v>41</v>
      </c>
      <c r="P141" s="162">
        <f t="shared" si="7"/>
        <v>0</v>
      </c>
      <c r="Q141" s="162">
        <f t="shared" si="8"/>
        <v>0</v>
      </c>
      <c r="R141" s="162">
        <f t="shared" si="9"/>
        <v>0</v>
      </c>
      <c r="T141" s="163">
        <f t="shared" si="10"/>
        <v>0</v>
      </c>
      <c r="U141" s="163">
        <v>0</v>
      </c>
      <c r="V141" s="163">
        <f t="shared" si="11"/>
        <v>0</v>
      </c>
      <c r="W141" s="163">
        <v>0</v>
      </c>
      <c r="X141" s="164">
        <f t="shared" si="12"/>
        <v>0</v>
      </c>
      <c r="AR141" s="165" t="s">
        <v>169</v>
      </c>
      <c r="AT141" s="165" t="s">
        <v>165</v>
      </c>
      <c r="AU141" s="165" t="s">
        <v>137</v>
      </c>
      <c r="AY141" s="16" t="s">
        <v>163</v>
      </c>
      <c r="BE141" s="166">
        <f t="shared" si="13"/>
        <v>0</v>
      </c>
      <c r="BF141" s="166">
        <f t="shared" si="14"/>
        <v>0</v>
      </c>
      <c r="BG141" s="166">
        <f t="shared" si="15"/>
        <v>0</v>
      </c>
      <c r="BH141" s="166">
        <f t="shared" si="16"/>
        <v>0</v>
      </c>
      <c r="BI141" s="166">
        <f t="shared" si="17"/>
        <v>0</v>
      </c>
      <c r="BJ141" s="16" t="s">
        <v>137</v>
      </c>
      <c r="BK141" s="167">
        <f t="shared" si="18"/>
        <v>0</v>
      </c>
      <c r="BL141" s="16" t="s">
        <v>169</v>
      </c>
      <c r="BM141" s="165" t="s">
        <v>179</v>
      </c>
    </row>
    <row r="142" spans="2:65" s="1" customFormat="1" ht="24.15" customHeight="1">
      <c r="B142" s="31"/>
      <c r="C142" s="154" t="s">
        <v>77</v>
      </c>
      <c r="D142" s="154" t="s">
        <v>165</v>
      </c>
      <c r="E142" s="155" t="s">
        <v>649</v>
      </c>
      <c r="F142" s="156" t="s">
        <v>650</v>
      </c>
      <c r="G142" s="157" t="s">
        <v>195</v>
      </c>
      <c r="H142" s="158">
        <v>0.8</v>
      </c>
      <c r="I142" s="159"/>
      <c r="J142" s="159"/>
      <c r="K142" s="158">
        <f t="shared" si="6"/>
        <v>0</v>
      </c>
      <c r="L142" s="160"/>
      <c r="M142" s="31"/>
      <c r="N142" s="161" t="s">
        <v>1</v>
      </c>
      <c r="O142" s="121" t="s">
        <v>41</v>
      </c>
      <c r="P142" s="162">
        <f t="shared" si="7"/>
        <v>0</v>
      </c>
      <c r="Q142" s="162">
        <f t="shared" si="8"/>
        <v>0</v>
      </c>
      <c r="R142" s="162">
        <f t="shared" si="9"/>
        <v>0</v>
      </c>
      <c r="T142" s="163">
        <f t="shared" si="10"/>
        <v>0</v>
      </c>
      <c r="U142" s="163">
        <v>0</v>
      </c>
      <c r="V142" s="163">
        <f t="shared" si="11"/>
        <v>0</v>
      </c>
      <c r="W142" s="163">
        <v>0</v>
      </c>
      <c r="X142" s="164">
        <f t="shared" si="12"/>
        <v>0</v>
      </c>
      <c r="AR142" s="165" t="s">
        <v>169</v>
      </c>
      <c r="AT142" s="165" t="s">
        <v>165</v>
      </c>
      <c r="AU142" s="165" t="s">
        <v>137</v>
      </c>
      <c r="AY142" s="16" t="s">
        <v>163</v>
      </c>
      <c r="BE142" s="166">
        <f t="shared" si="13"/>
        <v>0</v>
      </c>
      <c r="BF142" s="166">
        <f t="shared" si="14"/>
        <v>0</v>
      </c>
      <c r="BG142" s="166">
        <f t="shared" si="15"/>
        <v>0</v>
      </c>
      <c r="BH142" s="166">
        <f t="shared" si="16"/>
        <v>0</v>
      </c>
      <c r="BI142" s="166">
        <f t="shared" si="17"/>
        <v>0</v>
      </c>
      <c r="BJ142" s="16" t="s">
        <v>137</v>
      </c>
      <c r="BK142" s="167">
        <f t="shared" si="18"/>
        <v>0</v>
      </c>
      <c r="BL142" s="16" t="s">
        <v>169</v>
      </c>
      <c r="BM142" s="165" t="s">
        <v>182</v>
      </c>
    </row>
    <row r="143" spans="2:65" s="1" customFormat="1" ht="24.15" customHeight="1">
      <c r="B143" s="31"/>
      <c r="C143" s="154" t="s">
        <v>77</v>
      </c>
      <c r="D143" s="154" t="s">
        <v>165</v>
      </c>
      <c r="E143" s="155" t="s">
        <v>653</v>
      </c>
      <c r="F143" s="156" t="s">
        <v>654</v>
      </c>
      <c r="G143" s="157" t="s">
        <v>195</v>
      </c>
      <c r="H143" s="158">
        <v>0.8</v>
      </c>
      <c r="I143" s="159"/>
      <c r="J143" s="159"/>
      <c r="K143" s="158">
        <f t="shared" si="6"/>
        <v>0</v>
      </c>
      <c r="L143" s="160"/>
      <c r="M143" s="31"/>
      <c r="N143" s="161" t="s">
        <v>1</v>
      </c>
      <c r="O143" s="121" t="s">
        <v>41</v>
      </c>
      <c r="P143" s="162">
        <f t="shared" si="7"/>
        <v>0</v>
      </c>
      <c r="Q143" s="162">
        <f t="shared" si="8"/>
        <v>0</v>
      </c>
      <c r="R143" s="162">
        <f t="shared" si="9"/>
        <v>0</v>
      </c>
      <c r="T143" s="163">
        <f t="shared" si="10"/>
        <v>0</v>
      </c>
      <c r="U143" s="163">
        <v>0</v>
      </c>
      <c r="V143" s="163">
        <f t="shared" si="11"/>
        <v>0</v>
      </c>
      <c r="W143" s="163">
        <v>0</v>
      </c>
      <c r="X143" s="164">
        <f t="shared" si="12"/>
        <v>0</v>
      </c>
      <c r="AR143" s="165" t="s">
        <v>169</v>
      </c>
      <c r="AT143" s="165" t="s">
        <v>165</v>
      </c>
      <c r="AU143" s="165" t="s">
        <v>137</v>
      </c>
      <c r="AY143" s="16" t="s">
        <v>163</v>
      </c>
      <c r="BE143" s="166">
        <f t="shared" si="13"/>
        <v>0</v>
      </c>
      <c r="BF143" s="166">
        <f t="shared" si="14"/>
        <v>0</v>
      </c>
      <c r="BG143" s="166">
        <f t="shared" si="15"/>
        <v>0</v>
      </c>
      <c r="BH143" s="166">
        <f t="shared" si="16"/>
        <v>0</v>
      </c>
      <c r="BI143" s="166">
        <f t="shared" si="17"/>
        <v>0</v>
      </c>
      <c r="BJ143" s="16" t="s">
        <v>137</v>
      </c>
      <c r="BK143" s="167">
        <f t="shared" si="18"/>
        <v>0</v>
      </c>
      <c r="BL143" s="16" t="s">
        <v>169</v>
      </c>
      <c r="BM143" s="165" t="s">
        <v>186</v>
      </c>
    </row>
    <row r="144" spans="2:65" s="1" customFormat="1" ht="16.5" customHeight="1">
      <c r="B144" s="31"/>
      <c r="C144" s="154" t="s">
        <v>77</v>
      </c>
      <c r="D144" s="154" t="s">
        <v>165</v>
      </c>
      <c r="E144" s="155" t="s">
        <v>1442</v>
      </c>
      <c r="F144" s="156" t="s">
        <v>1443</v>
      </c>
      <c r="G144" s="157" t="s">
        <v>195</v>
      </c>
      <c r="H144" s="158">
        <v>0.8</v>
      </c>
      <c r="I144" s="159"/>
      <c r="J144" s="159"/>
      <c r="K144" s="158">
        <f t="shared" si="6"/>
        <v>0</v>
      </c>
      <c r="L144" s="160"/>
      <c r="M144" s="31"/>
      <c r="N144" s="161" t="s">
        <v>1</v>
      </c>
      <c r="O144" s="121" t="s">
        <v>41</v>
      </c>
      <c r="P144" s="162">
        <f t="shared" si="7"/>
        <v>0</v>
      </c>
      <c r="Q144" s="162">
        <f t="shared" si="8"/>
        <v>0</v>
      </c>
      <c r="R144" s="162">
        <f t="shared" si="9"/>
        <v>0</v>
      </c>
      <c r="T144" s="163">
        <f t="shared" si="10"/>
        <v>0</v>
      </c>
      <c r="U144" s="163">
        <v>0</v>
      </c>
      <c r="V144" s="163">
        <f t="shared" si="11"/>
        <v>0</v>
      </c>
      <c r="W144" s="163">
        <v>0</v>
      </c>
      <c r="X144" s="164">
        <f t="shared" si="12"/>
        <v>0</v>
      </c>
      <c r="AR144" s="165" t="s">
        <v>169</v>
      </c>
      <c r="AT144" s="165" t="s">
        <v>165</v>
      </c>
      <c r="AU144" s="165" t="s">
        <v>137</v>
      </c>
      <c r="AY144" s="16" t="s">
        <v>163</v>
      </c>
      <c r="BE144" s="166">
        <f t="shared" si="13"/>
        <v>0</v>
      </c>
      <c r="BF144" s="166">
        <f t="shared" si="14"/>
        <v>0</v>
      </c>
      <c r="BG144" s="166">
        <f t="shared" si="15"/>
        <v>0</v>
      </c>
      <c r="BH144" s="166">
        <f t="shared" si="16"/>
        <v>0</v>
      </c>
      <c r="BI144" s="166">
        <f t="shared" si="17"/>
        <v>0</v>
      </c>
      <c r="BJ144" s="16" t="s">
        <v>137</v>
      </c>
      <c r="BK144" s="167">
        <f t="shared" si="18"/>
        <v>0</v>
      </c>
      <c r="BL144" s="16" t="s">
        <v>169</v>
      </c>
      <c r="BM144" s="165" t="s">
        <v>196</v>
      </c>
    </row>
    <row r="145" spans="2:65" s="11" customFormat="1" ht="22.8" customHeight="1">
      <c r="B145" s="141"/>
      <c r="D145" s="142" t="s">
        <v>76</v>
      </c>
      <c r="E145" s="152" t="s">
        <v>727</v>
      </c>
      <c r="F145" s="152" t="s">
        <v>728</v>
      </c>
      <c r="I145" s="144"/>
      <c r="J145" s="144"/>
      <c r="K145" s="153">
        <f>BK145</f>
        <v>0</v>
      </c>
      <c r="M145" s="141"/>
      <c r="N145" s="146"/>
      <c r="Q145" s="147">
        <f>SUM(Q146:Q148)</f>
        <v>0</v>
      </c>
      <c r="R145" s="147">
        <f>SUM(R146:R148)</f>
        <v>0</v>
      </c>
      <c r="T145" s="148">
        <f>SUM(T146:T148)</f>
        <v>0</v>
      </c>
      <c r="V145" s="148">
        <f>SUM(V146:V148)</f>
        <v>0</v>
      </c>
      <c r="X145" s="149">
        <f>SUM(X146:X148)</f>
        <v>0</v>
      </c>
      <c r="AR145" s="142" t="s">
        <v>137</v>
      </c>
      <c r="AT145" s="150" t="s">
        <v>76</v>
      </c>
      <c r="AU145" s="150" t="s">
        <v>85</v>
      </c>
      <c r="AY145" s="142" t="s">
        <v>163</v>
      </c>
      <c r="BK145" s="151">
        <f>SUM(BK146:BK148)</f>
        <v>0</v>
      </c>
    </row>
    <row r="146" spans="2:65" s="1" customFormat="1" ht="33" customHeight="1">
      <c r="B146" s="31"/>
      <c r="C146" s="154" t="s">
        <v>77</v>
      </c>
      <c r="D146" s="154" t="s">
        <v>165</v>
      </c>
      <c r="E146" s="155" t="s">
        <v>1444</v>
      </c>
      <c r="F146" s="156" t="s">
        <v>1445</v>
      </c>
      <c r="G146" s="157" t="s">
        <v>213</v>
      </c>
      <c r="H146" s="158">
        <v>13</v>
      </c>
      <c r="I146" s="159"/>
      <c r="J146" s="159"/>
      <c r="K146" s="158">
        <f>ROUND(P146*H146,3)</f>
        <v>0</v>
      </c>
      <c r="L146" s="160"/>
      <c r="M146" s="31"/>
      <c r="N146" s="161" t="s">
        <v>1</v>
      </c>
      <c r="O146" s="121" t="s">
        <v>41</v>
      </c>
      <c r="P146" s="162">
        <f>I146+J146</f>
        <v>0</v>
      </c>
      <c r="Q146" s="162">
        <f>ROUND(I146*H146,3)</f>
        <v>0</v>
      </c>
      <c r="R146" s="162">
        <f>ROUND(J146*H146,3)</f>
        <v>0</v>
      </c>
      <c r="T146" s="163">
        <f>S146*H146</f>
        <v>0</v>
      </c>
      <c r="U146" s="163">
        <v>0</v>
      </c>
      <c r="V146" s="163">
        <f>U146*H146</f>
        <v>0</v>
      </c>
      <c r="W146" s="163">
        <v>0</v>
      </c>
      <c r="X146" s="164">
        <f>W146*H146</f>
        <v>0</v>
      </c>
      <c r="AR146" s="165" t="s">
        <v>206</v>
      </c>
      <c r="AT146" s="165" t="s">
        <v>165</v>
      </c>
      <c r="AU146" s="165" t="s">
        <v>137</v>
      </c>
      <c r="AY146" s="16" t="s">
        <v>163</v>
      </c>
      <c r="BE146" s="166">
        <f>IF(O146="základná",K146,0)</f>
        <v>0</v>
      </c>
      <c r="BF146" s="166">
        <f>IF(O146="znížená",K146,0)</f>
        <v>0</v>
      </c>
      <c r="BG146" s="166">
        <f>IF(O146="zákl. prenesená",K146,0)</f>
        <v>0</v>
      </c>
      <c r="BH146" s="166">
        <f>IF(O146="zníž. prenesená",K146,0)</f>
        <v>0</v>
      </c>
      <c r="BI146" s="166">
        <f>IF(O146="nulová",K146,0)</f>
        <v>0</v>
      </c>
      <c r="BJ146" s="16" t="s">
        <v>137</v>
      </c>
      <c r="BK146" s="167">
        <f>ROUND(P146*H146,3)</f>
        <v>0</v>
      </c>
      <c r="BL146" s="16" t="s">
        <v>206</v>
      </c>
      <c r="BM146" s="165" t="s">
        <v>202</v>
      </c>
    </row>
    <row r="147" spans="2:65" s="1" customFormat="1" ht="33" customHeight="1">
      <c r="B147" s="31"/>
      <c r="C147" s="154" t="s">
        <v>77</v>
      </c>
      <c r="D147" s="154" t="s">
        <v>165</v>
      </c>
      <c r="E147" s="155" t="s">
        <v>1446</v>
      </c>
      <c r="F147" s="156" t="s">
        <v>1447</v>
      </c>
      <c r="G147" s="157" t="s">
        <v>213</v>
      </c>
      <c r="H147" s="158">
        <v>8.5</v>
      </c>
      <c r="I147" s="159"/>
      <c r="J147" s="159"/>
      <c r="K147" s="158">
        <f>ROUND(P147*H147,3)</f>
        <v>0</v>
      </c>
      <c r="L147" s="160"/>
      <c r="M147" s="31"/>
      <c r="N147" s="161" t="s">
        <v>1</v>
      </c>
      <c r="O147" s="121" t="s">
        <v>41</v>
      </c>
      <c r="P147" s="162">
        <f>I147+J147</f>
        <v>0</v>
      </c>
      <c r="Q147" s="162">
        <f>ROUND(I147*H147,3)</f>
        <v>0</v>
      </c>
      <c r="R147" s="162">
        <f>ROUND(J147*H147,3)</f>
        <v>0</v>
      </c>
      <c r="T147" s="163">
        <f>S147*H147</f>
        <v>0</v>
      </c>
      <c r="U147" s="163">
        <v>0</v>
      </c>
      <c r="V147" s="163">
        <f>U147*H147</f>
        <v>0</v>
      </c>
      <c r="W147" s="163">
        <v>0</v>
      </c>
      <c r="X147" s="164">
        <f>W147*H147</f>
        <v>0</v>
      </c>
      <c r="AR147" s="165" t="s">
        <v>206</v>
      </c>
      <c r="AT147" s="165" t="s">
        <v>165</v>
      </c>
      <c r="AU147" s="165" t="s">
        <v>137</v>
      </c>
      <c r="AY147" s="16" t="s">
        <v>163</v>
      </c>
      <c r="BE147" s="166">
        <f>IF(O147="základná",K147,0)</f>
        <v>0</v>
      </c>
      <c r="BF147" s="166">
        <f>IF(O147="znížená",K147,0)</f>
        <v>0</v>
      </c>
      <c r="BG147" s="166">
        <f>IF(O147="zákl. prenesená",K147,0)</f>
        <v>0</v>
      </c>
      <c r="BH147" s="166">
        <f>IF(O147="zníž. prenesená",K147,0)</f>
        <v>0</v>
      </c>
      <c r="BI147" s="166">
        <f>IF(O147="nulová",K147,0)</f>
        <v>0</v>
      </c>
      <c r="BJ147" s="16" t="s">
        <v>137</v>
      </c>
      <c r="BK147" s="167">
        <f>ROUND(P147*H147,3)</f>
        <v>0</v>
      </c>
      <c r="BL147" s="16" t="s">
        <v>206</v>
      </c>
      <c r="BM147" s="165" t="s">
        <v>206</v>
      </c>
    </row>
    <row r="148" spans="2:65" s="1" customFormat="1" ht="33" customHeight="1">
      <c r="B148" s="31"/>
      <c r="C148" s="154" t="s">
        <v>77</v>
      </c>
      <c r="D148" s="154" t="s">
        <v>165</v>
      </c>
      <c r="E148" s="155" t="s">
        <v>1448</v>
      </c>
      <c r="F148" s="156" t="s">
        <v>1449</v>
      </c>
      <c r="G148" s="157" t="s">
        <v>213</v>
      </c>
      <c r="H148" s="158">
        <v>4.5</v>
      </c>
      <c r="I148" s="159"/>
      <c r="J148" s="159"/>
      <c r="K148" s="158">
        <f>ROUND(P148*H148,3)</f>
        <v>0</v>
      </c>
      <c r="L148" s="160"/>
      <c r="M148" s="31"/>
      <c r="N148" s="161" t="s">
        <v>1</v>
      </c>
      <c r="O148" s="121" t="s">
        <v>41</v>
      </c>
      <c r="P148" s="162">
        <f>I148+J148</f>
        <v>0</v>
      </c>
      <c r="Q148" s="162">
        <f>ROUND(I148*H148,3)</f>
        <v>0</v>
      </c>
      <c r="R148" s="162">
        <f>ROUND(J148*H148,3)</f>
        <v>0</v>
      </c>
      <c r="T148" s="163">
        <f>S148*H148</f>
        <v>0</v>
      </c>
      <c r="U148" s="163">
        <v>0</v>
      </c>
      <c r="V148" s="163">
        <f>U148*H148</f>
        <v>0</v>
      </c>
      <c r="W148" s="163">
        <v>0</v>
      </c>
      <c r="X148" s="164">
        <f>W148*H148</f>
        <v>0</v>
      </c>
      <c r="AR148" s="165" t="s">
        <v>206</v>
      </c>
      <c r="AT148" s="165" t="s">
        <v>165</v>
      </c>
      <c r="AU148" s="165" t="s">
        <v>137</v>
      </c>
      <c r="AY148" s="16" t="s">
        <v>163</v>
      </c>
      <c r="BE148" s="166">
        <f>IF(O148="základná",K148,0)</f>
        <v>0</v>
      </c>
      <c r="BF148" s="166">
        <f>IF(O148="znížená",K148,0)</f>
        <v>0</v>
      </c>
      <c r="BG148" s="166">
        <f>IF(O148="zákl. prenesená",K148,0)</f>
        <v>0</v>
      </c>
      <c r="BH148" s="166">
        <f>IF(O148="zníž. prenesená",K148,0)</f>
        <v>0</v>
      </c>
      <c r="BI148" s="166">
        <f>IF(O148="nulová",K148,0)</f>
        <v>0</v>
      </c>
      <c r="BJ148" s="16" t="s">
        <v>137</v>
      </c>
      <c r="BK148" s="167">
        <f>ROUND(P148*H148,3)</f>
        <v>0</v>
      </c>
      <c r="BL148" s="16" t="s">
        <v>206</v>
      </c>
      <c r="BM148" s="165" t="s">
        <v>214</v>
      </c>
    </row>
    <row r="149" spans="2:65" s="11" customFormat="1" ht="22.8" customHeight="1">
      <c r="B149" s="141"/>
      <c r="D149" s="142" t="s">
        <v>76</v>
      </c>
      <c r="E149" s="152" t="s">
        <v>1450</v>
      </c>
      <c r="F149" s="152" t="s">
        <v>1451</v>
      </c>
      <c r="I149" s="144"/>
      <c r="J149" s="144"/>
      <c r="K149" s="153">
        <f>BK149</f>
        <v>0</v>
      </c>
      <c r="M149" s="141"/>
      <c r="N149" s="146"/>
      <c r="Q149" s="147">
        <f>SUM(Q150:Q155)</f>
        <v>0</v>
      </c>
      <c r="R149" s="147">
        <f>SUM(R150:R155)</f>
        <v>0</v>
      </c>
      <c r="T149" s="148">
        <f>SUM(T150:T155)</f>
        <v>0</v>
      </c>
      <c r="V149" s="148">
        <f>SUM(V150:V155)</f>
        <v>0</v>
      </c>
      <c r="X149" s="149">
        <f>SUM(X150:X155)</f>
        <v>0</v>
      </c>
      <c r="AR149" s="142" t="s">
        <v>137</v>
      </c>
      <c r="AT149" s="150" t="s">
        <v>76</v>
      </c>
      <c r="AU149" s="150" t="s">
        <v>85</v>
      </c>
      <c r="AY149" s="142" t="s">
        <v>163</v>
      </c>
      <c r="BK149" s="151">
        <f>SUM(BK150:BK155)</f>
        <v>0</v>
      </c>
    </row>
    <row r="150" spans="2:65" s="1" customFormat="1" ht="24.15" customHeight="1">
      <c r="B150" s="31"/>
      <c r="C150" s="154" t="s">
        <v>77</v>
      </c>
      <c r="D150" s="154" t="s">
        <v>165</v>
      </c>
      <c r="E150" s="155" t="s">
        <v>1452</v>
      </c>
      <c r="F150" s="156" t="s">
        <v>1453</v>
      </c>
      <c r="G150" s="157" t="s">
        <v>234</v>
      </c>
      <c r="H150" s="158">
        <v>2</v>
      </c>
      <c r="I150" s="159"/>
      <c r="J150" s="159"/>
      <c r="K150" s="158">
        <f t="shared" ref="K150:K155" si="19">ROUND(P150*H150,3)</f>
        <v>0</v>
      </c>
      <c r="L150" s="160"/>
      <c r="M150" s="31"/>
      <c r="N150" s="161" t="s">
        <v>1</v>
      </c>
      <c r="O150" s="121" t="s">
        <v>41</v>
      </c>
      <c r="P150" s="162">
        <f t="shared" ref="P150:P155" si="20">I150+J150</f>
        <v>0</v>
      </c>
      <c r="Q150" s="162">
        <f t="shared" ref="Q150:Q155" si="21">ROUND(I150*H150,3)</f>
        <v>0</v>
      </c>
      <c r="R150" s="162">
        <f t="shared" ref="R150:R155" si="22">ROUND(J150*H150,3)</f>
        <v>0</v>
      </c>
      <c r="T150" s="163">
        <f t="shared" ref="T150:T155" si="23">S150*H150</f>
        <v>0</v>
      </c>
      <c r="U150" s="163">
        <v>0</v>
      </c>
      <c r="V150" s="163">
        <f t="shared" ref="V150:V155" si="24">U150*H150</f>
        <v>0</v>
      </c>
      <c r="W150" s="163">
        <v>0</v>
      </c>
      <c r="X150" s="164">
        <f t="shared" ref="X150:X155" si="25">W150*H150</f>
        <v>0</v>
      </c>
      <c r="AR150" s="165" t="s">
        <v>206</v>
      </c>
      <c r="AT150" s="165" t="s">
        <v>165</v>
      </c>
      <c r="AU150" s="165" t="s">
        <v>137</v>
      </c>
      <c r="AY150" s="16" t="s">
        <v>163</v>
      </c>
      <c r="BE150" s="166">
        <f t="shared" ref="BE150:BE155" si="26">IF(O150="základná",K150,0)</f>
        <v>0</v>
      </c>
      <c r="BF150" s="166">
        <f t="shared" ref="BF150:BF155" si="27">IF(O150="znížená",K150,0)</f>
        <v>0</v>
      </c>
      <c r="BG150" s="166">
        <f t="shared" ref="BG150:BG155" si="28">IF(O150="zákl. prenesená",K150,0)</f>
        <v>0</v>
      </c>
      <c r="BH150" s="166">
        <f t="shared" ref="BH150:BH155" si="29">IF(O150="zníž. prenesená",K150,0)</f>
        <v>0</v>
      </c>
      <c r="BI150" s="166">
        <f t="shared" ref="BI150:BI155" si="30">IF(O150="nulová",K150,0)</f>
        <v>0</v>
      </c>
      <c r="BJ150" s="16" t="s">
        <v>137</v>
      </c>
      <c r="BK150" s="167">
        <f t="shared" ref="BK150:BK155" si="31">ROUND(P150*H150,3)</f>
        <v>0</v>
      </c>
      <c r="BL150" s="16" t="s">
        <v>206</v>
      </c>
      <c r="BM150" s="165" t="s">
        <v>218</v>
      </c>
    </row>
    <row r="151" spans="2:65" s="1" customFormat="1" ht="16.5" customHeight="1">
      <c r="B151" s="31"/>
      <c r="C151" s="154" t="s">
        <v>77</v>
      </c>
      <c r="D151" s="154" t="s">
        <v>165</v>
      </c>
      <c r="E151" s="155" t="s">
        <v>1454</v>
      </c>
      <c r="F151" s="156" t="s">
        <v>1455</v>
      </c>
      <c r="G151" s="157" t="s">
        <v>234</v>
      </c>
      <c r="H151" s="158">
        <v>1</v>
      </c>
      <c r="I151" s="159"/>
      <c r="J151" s="159"/>
      <c r="K151" s="158">
        <f t="shared" si="19"/>
        <v>0</v>
      </c>
      <c r="L151" s="160"/>
      <c r="M151" s="31"/>
      <c r="N151" s="161" t="s">
        <v>1</v>
      </c>
      <c r="O151" s="121" t="s">
        <v>41</v>
      </c>
      <c r="P151" s="162">
        <f t="shared" si="20"/>
        <v>0</v>
      </c>
      <c r="Q151" s="162">
        <f t="shared" si="21"/>
        <v>0</v>
      </c>
      <c r="R151" s="162">
        <f t="shared" si="22"/>
        <v>0</v>
      </c>
      <c r="T151" s="163">
        <f t="shared" si="23"/>
        <v>0</v>
      </c>
      <c r="U151" s="163">
        <v>0</v>
      </c>
      <c r="V151" s="163">
        <f t="shared" si="24"/>
        <v>0</v>
      </c>
      <c r="W151" s="163">
        <v>0</v>
      </c>
      <c r="X151" s="164">
        <f t="shared" si="25"/>
        <v>0</v>
      </c>
      <c r="AR151" s="165" t="s">
        <v>206</v>
      </c>
      <c r="AT151" s="165" t="s">
        <v>165</v>
      </c>
      <c r="AU151" s="165" t="s">
        <v>137</v>
      </c>
      <c r="AY151" s="16" t="s">
        <v>163</v>
      </c>
      <c r="BE151" s="166">
        <f t="shared" si="26"/>
        <v>0</v>
      </c>
      <c r="BF151" s="166">
        <f t="shared" si="27"/>
        <v>0</v>
      </c>
      <c r="BG151" s="166">
        <f t="shared" si="28"/>
        <v>0</v>
      </c>
      <c r="BH151" s="166">
        <f t="shared" si="29"/>
        <v>0</v>
      </c>
      <c r="BI151" s="166">
        <f t="shared" si="30"/>
        <v>0</v>
      </c>
      <c r="BJ151" s="16" t="s">
        <v>137</v>
      </c>
      <c r="BK151" s="167">
        <f t="shared" si="31"/>
        <v>0</v>
      </c>
      <c r="BL151" s="16" t="s">
        <v>206</v>
      </c>
      <c r="BM151" s="165" t="s">
        <v>224</v>
      </c>
    </row>
    <row r="152" spans="2:65" s="1" customFormat="1" ht="21.75" customHeight="1">
      <c r="B152" s="31"/>
      <c r="C152" s="154" t="s">
        <v>77</v>
      </c>
      <c r="D152" s="154" t="s">
        <v>165</v>
      </c>
      <c r="E152" s="155" t="s">
        <v>1456</v>
      </c>
      <c r="F152" s="156" t="s">
        <v>1457</v>
      </c>
      <c r="G152" s="157" t="s">
        <v>234</v>
      </c>
      <c r="H152" s="158">
        <v>2</v>
      </c>
      <c r="I152" s="159"/>
      <c r="J152" s="159"/>
      <c r="K152" s="158">
        <f t="shared" si="19"/>
        <v>0</v>
      </c>
      <c r="L152" s="160"/>
      <c r="M152" s="31"/>
      <c r="N152" s="161" t="s">
        <v>1</v>
      </c>
      <c r="O152" s="121" t="s">
        <v>41</v>
      </c>
      <c r="P152" s="162">
        <f t="shared" si="20"/>
        <v>0</v>
      </c>
      <c r="Q152" s="162">
        <f t="shared" si="21"/>
        <v>0</v>
      </c>
      <c r="R152" s="162">
        <f t="shared" si="22"/>
        <v>0</v>
      </c>
      <c r="T152" s="163">
        <f t="shared" si="23"/>
        <v>0</v>
      </c>
      <c r="U152" s="163">
        <v>0</v>
      </c>
      <c r="V152" s="163">
        <f t="shared" si="24"/>
        <v>0</v>
      </c>
      <c r="W152" s="163">
        <v>0</v>
      </c>
      <c r="X152" s="164">
        <f t="shared" si="25"/>
        <v>0</v>
      </c>
      <c r="AR152" s="165" t="s">
        <v>206</v>
      </c>
      <c r="AT152" s="165" t="s">
        <v>165</v>
      </c>
      <c r="AU152" s="165" t="s">
        <v>137</v>
      </c>
      <c r="AY152" s="16" t="s">
        <v>163</v>
      </c>
      <c r="BE152" s="166">
        <f t="shared" si="26"/>
        <v>0</v>
      </c>
      <c r="BF152" s="166">
        <f t="shared" si="27"/>
        <v>0</v>
      </c>
      <c r="BG152" s="166">
        <f t="shared" si="28"/>
        <v>0</v>
      </c>
      <c r="BH152" s="166">
        <f t="shared" si="29"/>
        <v>0</v>
      </c>
      <c r="BI152" s="166">
        <f t="shared" si="30"/>
        <v>0</v>
      </c>
      <c r="BJ152" s="16" t="s">
        <v>137</v>
      </c>
      <c r="BK152" s="167">
        <f t="shared" si="31"/>
        <v>0</v>
      </c>
      <c r="BL152" s="16" t="s">
        <v>206</v>
      </c>
      <c r="BM152" s="165" t="s">
        <v>229</v>
      </c>
    </row>
    <row r="153" spans="2:65" s="1" customFormat="1" ht="16.5" customHeight="1">
      <c r="B153" s="31"/>
      <c r="C153" s="189" t="s">
        <v>77</v>
      </c>
      <c r="D153" s="189" t="s">
        <v>466</v>
      </c>
      <c r="E153" s="190" t="s">
        <v>1458</v>
      </c>
      <c r="F153" s="191" t="s">
        <v>1459</v>
      </c>
      <c r="G153" s="192" t="s">
        <v>234</v>
      </c>
      <c r="H153" s="193">
        <v>2</v>
      </c>
      <c r="I153" s="194"/>
      <c r="J153" s="195"/>
      <c r="K153" s="193">
        <f t="shared" si="19"/>
        <v>0</v>
      </c>
      <c r="L153" s="195"/>
      <c r="M153" s="196"/>
      <c r="N153" s="197" t="s">
        <v>1</v>
      </c>
      <c r="O153" s="121" t="s">
        <v>41</v>
      </c>
      <c r="P153" s="162">
        <f t="shared" si="20"/>
        <v>0</v>
      </c>
      <c r="Q153" s="162">
        <f t="shared" si="21"/>
        <v>0</v>
      </c>
      <c r="R153" s="162">
        <f t="shared" si="22"/>
        <v>0</v>
      </c>
      <c r="T153" s="163">
        <f t="shared" si="23"/>
        <v>0</v>
      </c>
      <c r="U153" s="163">
        <v>0</v>
      </c>
      <c r="V153" s="163">
        <f t="shared" si="24"/>
        <v>0</v>
      </c>
      <c r="W153" s="163">
        <v>0</v>
      </c>
      <c r="X153" s="164">
        <f t="shared" si="25"/>
        <v>0</v>
      </c>
      <c r="AR153" s="165" t="s">
        <v>247</v>
      </c>
      <c r="AT153" s="165" t="s">
        <v>466</v>
      </c>
      <c r="AU153" s="165" t="s">
        <v>137</v>
      </c>
      <c r="AY153" s="16" t="s">
        <v>163</v>
      </c>
      <c r="BE153" s="166">
        <f t="shared" si="26"/>
        <v>0</v>
      </c>
      <c r="BF153" s="166">
        <f t="shared" si="27"/>
        <v>0</v>
      </c>
      <c r="BG153" s="166">
        <f t="shared" si="28"/>
        <v>0</v>
      </c>
      <c r="BH153" s="166">
        <f t="shared" si="29"/>
        <v>0</v>
      </c>
      <c r="BI153" s="166">
        <f t="shared" si="30"/>
        <v>0</v>
      </c>
      <c r="BJ153" s="16" t="s">
        <v>137</v>
      </c>
      <c r="BK153" s="167">
        <f t="shared" si="31"/>
        <v>0</v>
      </c>
      <c r="BL153" s="16" t="s">
        <v>206</v>
      </c>
      <c r="BM153" s="165" t="s">
        <v>235</v>
      </c>
    </row>
    <row r="154" spans="2:65" s="1" customFormat="1" ht="24.15" customHeight="1">
      <c r="B154" s="31"/>
      <c r="C154" s="154" t="s">
        <v>77</v>
      </c>
      <c r="D154" s="154" t="s">
        <v>165</v>
      </c>
      <c r="E154" s="155" t="s">
        <v>1460</v>
      </c>
      <c r="F154" s="156" t="s">
        <v>1461</v>
      </c>
      <c r="G154" s="157" t="s">
        <v>234</v>
      </c>
      <c r="H154" s="158">
        <v>1</v>
      </c>
      <c r="I154" s="159"/>
      <c r="J154" s="159"/>
      <c r="K154" s="158">
        <f t="shared" si="19"/>
        <v>0</v>
      </c>
      <c r="L154" s="160"/>
      <c r="M154" s="31"/>
      <c r="N154" s="161" t="s">
        <v>1</v>
      </c>
      <c r="O154" s="121" t="s">
        <v>41</v>
      </c>
      <c r="P154" s="162">
        <f t="shared" si="20"/>
        <v>0</v>
      </c>
      <c r="Q154" s="162">
        <f t="shared" si="21"/>
        <v>0</v>
      </c>
      <c r="R154" s="162">
        <f t="shared" si="22"/>
        <v>0</v>
      </c>
      <c r="T154" s="163">
        <f t="shared" si="23"/>
        <v>0</v>
      </c>
      <c r="U154" s="163">
        <v>0</v>
      </c>
      <c r="V154" s="163">
        <f t="shared" si="24"/>
        <v>0</v>
      </c>
      <c r="W154" s="163">
        <v>0</v>
      </c>
      <c r="X154" s="164">
        <f t="shared" si="25"/>
        <v>0</v>
      </c>
      <c r="AR154" s="165" t="s">
        <v>206</v>
      </c>
      <c r="AT154" s="165" t="s">
        <v>165</v>
      </c>
      <c r="AU154" s="165" t="s">
        <v>137</v>
      </c>
      <c r="AY154" s="16" t="s">
        <v>163</v>
      </c>
      <c r="BE154" s="166">
        <f t="shared" si="26"/>
        <v>0</v>
      </c>
      <c r="BF154" s="166">
        <f t="shared" si="27"/>
        <v>0</v>
      </c>
      <c r="BG154" s="166">
        <f t="shared" si="28"/>
        <v>0</v>
      </c>
      <c r="BH154" s="166">
        <f t="shared" si="29"/>
        <v>0</v>
      </c>
      <c r="BI154" s="166">
        <f t="shared" si="30"/>
        <v>0</v>
      </c>
      <c r="BJ154" s="16" t="s">
        <v>137</v>
      </c>
      <c r="BK154" s="167">
        <f t="shared" si="31"/>
        <v>0</v>
      </c>
      <c r="BL154" s="16" t="s">
        <v>206</v>
      </c>
      <c r="BM154" s="165" t="s">
        <v>239</v>
      </c>
    </row>
    <row r="155" spans="2:65" s="1" customFormat="1" ht="16.5" customHeight="1">
      <c r="B155" s="31"/>
      <c r="C155" s="189" t="s">
        <v>77</v>
      </c>
      <c r="D155" s="189" t="s">
        <v>466</v>
      </c>
      <c r="E155" s="190" t="s">
        <v>1462</v>
      </c>
      <c r="F155" s="191" t="s">
        <v>1463</v>
      </c>
      <c r="G155" s="192" t="s">
        <v>234</v>
      </c>
      <c r="H155" s="193">
        <v>1</v>
      </c>
      <c r="I155" s="194"/>
      <c r="J155" s="195"/>
      <c r="K155" s="193">
        <f t="shared" si="19"/>
        <v>0</v>
      </c>
      <c r="L155" s="195"/>
      <c r="M155" s="196"/>
      <c r="N155" s="197" t="s">
        <v>1</v>
      </c>
      <c r="O155" s="121" t="s">
        <v>41</v>
      </c>
      <c r="P155" s="162">
        <f t="shared" si="20"/>
        <v>0</v>
      </c>
      <c r="Q155" s="162">
        <f t="shared" si="21"/>
        <v>0</v>
      </c>
      <c r="R155" s="162">
        <f t="shared" si="22"/>
        <v>0</v>
      </c>
      <c r="T155" s="163">
        <f t="shared" si="23"/>
        <v>0</v>
      </c>
      <c r="U155" s="163">
        <v>0</v>
      </c>
      <c r="V155" s="163">
        <f t="shared" si="24"/>
        <v>0</v>
      </c>
      <c r="W155" s="163">
        <v>0</v>
      </c>
      <c r="X155" s="164">
        <f t="shared" si="25"/>
        <v>0</v>
      </c>
      <c r="AR155" s="165" t="s">
        <v>247</v>
      </c>
      <c r="AT155" s="165" t="s">
        <v>466</v>
      </c>
      <c r="AU155" s="165" t="s">
        <v>137</v>
      </c>
      <c r="AY155" s="16" t="s">
        <v>163</v>
      </c>
      <c r="BE155" s="166">
        <f t="shared" si="26"/>
        <v>0</v>
      </c>
      <c r="BF155" s="166">
        <f t="shared" si="27"/>
        <v>0</v>
      </c>
      <c r="BG155" s="166">
        <f t="shared" si="28"/>
        <v>0</v>
      </c>
      <c r="BH155" s="166">
        <f t="shared" si="29"/>
        <v>0</v>
      </c>
      <c r="BI155" s="166">
        <f t="shared" si="30"/>
        <v>0</v>
      </c>
      <c r="BJ155" s="16" t="s">
        <v>137</v>
      </c>
      <c r="BK155" s="167">
        <f t="shared" si="31"/>
        <v>0</v>
      </c>
      <c r="BL155" s="16" t="s">
        <v>206</v>
      </c>
      <c r="BM155" s="165" t="s">
        <v>244</v>
      </c>
    </row>
    <row r="156" spans="2:65" s="11" customFormat="1" ht="22.8" customHeight="1">
      <c r="B156" s="141"/>
      <c r="D156" s="142" t="s">
        <v>76</v>
      </c>
      <c r="E156" s="152" t="s">
        <v>1464</v>
      </c>
      <c r="F156" s="152" t="s">
        <v>1465</v>
      </c>
      <c r="I156" s="144"/>
      <c r="J156" s="144"/>
      <c r="K156" s="153">
        <f>BK156</f>
        <v>0</v>
      </c>
      <c r="M156" s="141"/>
      <c r="N156" s="146"/>
      <c r="Q156" s="147">
        <f>SUM(Q157:Q184)</f>
        <v>0</v>
      </c>
      <c r="R156" s="147">
        <f>SUM(R157:R184)</f>
        <v>0</v>
      </c>
      <c r="T156" s="148">
        <f>SUM(T157:T184)</f>
        <v>0</v>
      </c>
      <c r="V156" s="148">
        <f>SUM(V157:V184)</f>
        <v>0</v>
      </c>
      <c r="X156" s="149">
        <f>SUM(X157:X184)</f>
        <v>0</v>
      </c>
      <c r="AR156" s="142" t="s">
        <v>137</v>
      </c>
      <c r="AT156" s="150" t="s">
        <v>76</v>
      </c>
      <c r="AU156" s="150" t="s">
        <v>85</v>
      </c>
      <c r="AY156" s="142" t="s">
        <v>163</v>
      </c>
      <c r="BK156" s="151">
        <f>SUM(BK157:BK184)</f>
        <v>0</v>
      </c>
    </row>
    <row r="157" spans="2:65" s="1" customFormat="1" ht="24.15" customHeight="1">
      <c r="B157" s="31"/>
      <c r="C157" s="154" t="s">
        <v>77</v>
      </c>
      <c r="D157" s="154" t="s">
        <v>165</v>
      </c>
      <c r="E157" s="155" t="s">
        <v>1466</v>
      </c>
      <c r="F157" s="156" t="s">
        <v>1467</v>
      </c>
      <c r="G157" s="157" t="s">
        <v>234</v>
      </c>
      <c r="H157" s="158">
        <v>1</v>
      </c>
      <c r="I157" s="159"/>
      <c r="J157" s="159"/>
      <c r="K157" s="158">
        <f t="shared" ref="K157:K184" si="32">ROUND(P157*H157,3)</f>
        <v>0</v>
      </c>
      <c r="L157" s="160"/>
      <c r="M157" s="31"/>
      <c r="N157" s="161" t="s">
        <v>1</v>
      </c>
      <c r="O157" s="121" t="s">
        <v>41</v>
      </c>
      <c r="P157" s="162">
        <f t="shared" ref="P157:P184" si="33">I157+J157</f>
        <v>0</v>
      </c>
      <c r="Q157" s="162">
        <f t="shared" ref="Q157:Q184" si="34">ROUND(I157*H157,3)</f>
        <v>0</v>
      </c>
      <c r="R157" s="162">
        <f t="shared" ref="R157:R184" si="35">ROUND(J157*H157,3)</f>
        <v>0</v>
      </c>
      <c r="T157" s="163">
        <f t="shared" ref="T157:T184" si="36">S157*H157</f>
        <v>0</v>
      </c>
      <c r="U157" s="163">
        <v>0</v>
      </c>
      <c r="V157" s="163">
        <f t="shared" ref="V157:V184" si="37">U157*H157</f>
        <v>0</v>
      </c>
      <c r="W157" s="163">
        <v>0</v>
      </c>
      <c r="X157" s="164">
        <f t="shared" ref="X157:X184" si="38">W157*H157</f>
        <v>0</v>
      </c>
      <c r="AR157" s="165" t="s">
        <v>206</v>
      </c>
      <c r="AT157" s="165" t="s">
        <v>165</v>
      </c>
      <c r="AU157" s="165" t="s">
        <v>137</v>
      </c>
      <c r="AY157" s="16" t="s">
        <v>163</v>
      </c>
      <c r="BE157" s="166">
        <f t="shared" ref="BE157:BE184" si="39">IF(O157="základná",K157,0)</f>
        <v>0</v>
      </c>
      <c r="BF157" s="166">
        <f t="shared" ref="BF157:BF184" si="40">IF(O157="znížená",K157,0)</f>
        <v>0</v>
      </c>
      <c r="BG157" s="166">
        <f t="shared" ref="BG157:BG184" si="41">IF(O157="zákl. prenesená",K157,0)</f>
        <v>0</v>
      </c>
      <c r="BH157" s="166">
        <f t="shared" ref="BH157:BH184" si="42">IF(O157="zníž. prenesená",K157,0)</f>
        <v>0</v>
      </c>
      <c r="BI157" s="166">
        <f t="shared" ref="BI157:BI184" si="43">IF(O157="nulová",K157,0)</f>
        <v>0</v>
      </c>
      <c r="BJ157" s="16" t="s">
        <v>137</v>
      </c>
      <c r="BK157" s="167">
        <f t="shared" ref="BK157:BK184" si="44">ROUND(P157*H157,3)</f>
        <v>0</v>
      </c>
      <c r="BL157" s="16" t="s">
        <v>206</v>
      </c>
      <c r="BM157" s="165" t="s">
        <v>247</v>
      </c>
    </row>
    <row r="158" spans="2:65" s="1" customFormat="1" ht="24.15" customHeight="1">
      <c r="B158" s="31"/>
      <c r="C158" s="189" t="s">
        <v>77</v>
      </c>
      <c r="D158" s="189" t="s">
        <v>466</v>
      </c>
      <c r="E158" s="190" t="s">
        <v>1468</v>
      </c>
      <c r="F158" s="191" t="s">
        <v>1469</v>
      </c>
      <c r="G158" s="192" t="s">
        <v>234</v>
      </c>
      <c r="H158" s="193">
        <v>1</v>
      </c>
      <c r="I158" s="194"/>
      <c r="J158" s="195"/>
      <c r="K158" s="193">
        <f t="shared" si="32"/>
        <v>0</v>
      </c>
      <c r="L158" s="195"/>
      <c r="M158" s="196"/>
      <c r="N158" s="197" t="s">
        <v>1</v>
      </c>
      <c r="O158" s="121" t="s">
        <v>41</v>
      </c>
      <c r="P158" s="162">
        <f t="shared" si="33"/>
        <v>0</v>
      </c>
      <c r="Q158" s="162">
        <f t="shared" si="34"/>
        <v>0</v>
      </c>
      <c r="R158" s="162">
        <f t="shared" si="35"/>
        <v>0</v>
      </c>
      <c r="T158" s="163">
        <f t="shared" si="36"/>
        <v>0</v>
      </c>
      <c r="U158" s="163">
        <v>0</v>
      </c>
      <c r="V158" s="163">
        <f t="shared" si="37"/>
        <v>0</v>
      </c>
      <c r="W158" s="163">
        <v>0</v>
      </c>
      <c r="X158" s="164">
        <f t="shared" si="38"/>
        <v>0</v>
      </c>
      <c r="AR158" s="165" t="s">
        <v>247</v>
      </c>
      <c r="AT158" s="165" t="s">
        <v>466</v>
      </c>
      <c r="AU158" s="165" t="s">
        <v>137</v>
      </c>
      <c r="AY158" s="16" t="s">
        <v>163</v>
      </c>
      <c r="BE158" s="166">
        <f t="shared" si="39"/>
        <v>0</v>
      </c>
      <c r="BF158" s="166">
        <f t="shared" si="40"/>
        <v>0</v>
      </c>
      <c r="BG158" s="166">
        <f t="shared" si="41"/>
        <v>0</v>
      </c>
      <c r="BH158" s="166">
        <f t="shared" si="42"/>
        <v>0</v>
      </c>
      <c r="BI158" s="166">
        <f t="shared" si="43"/>
        <v>0</v>
      </c>
      <c r="BJ158" s="16" t="s">
        <v>137</v>
      </c>
      <c r="BK158" s="167">
        <f t="shared" si="44"/>
        <v>0</v>
      </c>
      <c r="BL158" s="16" t="s">
        <v>206</v>
      </c>
      <c r="BM158" s="165" t="s">
        <v>251</v>
      </c>
    </row>
    <row r="159" spans="2:65" s="1" customFormat="1" ht="24.15" customHeight="1">
      <c r="B159" s="31"/>
      <c r="C159" s="154" t="s">
        <v>77</v>
      </c>
      <c r="D159" s="154" t="s">
        <v>165</v>
      </c>
      <c r="E159" s="155" t="s">
        <v>1470</v>
      </c>
      <c r="F159" s="156" t="s">
        <v>1471</v>
      </c>
      <c r="G159" s="157" t="s">
        <v>234</v>
      </c>
      <c r="H159" s="158">
        <v>2</v>
      </c>
      <c r="I159" s="159"/>
      <c r="J159" s="159"/>
      <c r="K159" s="158">
        <f t="shared" si="32"/>
        <v>0</v>
      </c>
      <c r="L159" s="160"/>
      <c r="M159" s="31"/>
      <c r="N159" s="161" t="s">
        <v>1</v>
      </c>
      <c r="O159" s="121" t="s">
        <v>41</v>
      </c>
      <c r="P159" s="162">
        <f t="shared" si="33"/>
        <v>0</v>
      </c>
      <c r="Q159" s="162">
        <f t="shared" si="34"/>
        <v>0</v>
      </c>
      <c r="R159" s="162">
        <f t="shared" si="35"/>
        <v>0</v>
      </c>
      <c r="T159" s="163">
        <f t="shared" si="36"/>
        <v>0</v>
      </c>
      <c r="U159" s="163">
        <v>0</v>
      </c>
      <c r="V159" s="163">
        <f t="shared" si="37"/>
        <v>0</v>
      </c>
      <c r="W159" s="163">
        <v>0</v>
      </c>
      <c r="X159" s="164">
        <f t="shared" si="38"/>
        <v>0</v>
      </c>
      <c r="AR159" s="165" t="s">
        <v>206</v>
      </c>
      <c r="AT159" s="165" t="s">
        <v>165</v>
      </c>
      <c r="AU159" s="165" t="s">
        <v>137</v>
      </c>
      <c r="AY159" s="16" t="s">
        <v>163</v>
      </c>
      <c r="BE159" s="166">
        <f t="shared" si="39"/>
        <v>0</v>
      </c>
      <c r="BF159" s="166">
        <f t="shared" si="40"/>
        <v>0</v>
      </c>
      <c r="BG159" s="166">
        <f t="shared" si="41"/>
        <v>0</v>
      </c>
      <c r="BH159" s="166">
        <f t="shared" si="42"/>
        <v>0</v>
      </c>
      <c r="BI159" s="166">
        <f t="shared" si="43"/>
        <v>0</v>
      </c>
      <c r="BJ159" s="16" t="s">
        <v>137</v>
      </c>
      <c r="BK159" s="167">
        <f t="shared" si="44"/>
        <v>0</v>
      </c>
      <c r="BL159" s="16" t="s">
        <v>206</v>
      </c>
      <c r="BM159" s="165" t="s">
        <v>254</v>
      </c>
    </row>
    <row r="160" spans="2:65" s="1" customFormat="1" ht="24.15" customHeight="1">
      <c r="B160" s="31"/>
      <c r="C160" s="189" t="s">
        <v>77</v>
      </c>
      <c r="D160" s="189" t="s">
        <v>466</v>
      </c>
      <c r="E160" s="190" t="s">
        <v>1472</v>
      </c>
      <c r="F160" s="191" t="s">
        <v>1473</v>
      </c>
      <c r="G160" s="192" t="s">
        <v>234</v>
      </c>
      <c r="H160" s="193">
        <v>2</v>
      </c>
      <c r="I160" s="194"/>
      <c r="J160" s="195"/>
      <c r="K160" s="193">
        <f t="shared" si="32"/>
        <v>0</v>
      </c>
      <c r="L160" s="195"/>
      <c r="M160" s="196"/>
      <c r="N160" s="197" t="s">
        <v>1</v>
      </c>
      <c r="O160" s="121" t="s">
        <v>41</v>
      </c>
      <c r="P160" s="162">
        <f t="shared" si="33"/>
        <v>0</v>
      </c>
      <c r="Q160" s="162">
        <f t="shared" si="34"/>
        <v>0</v>
      </c>
      <c r="R160" s="162">
        <f t="shared" si="35"/>
        <v>0</v>
      </c>
      <c r="T160" s="163">
        <f t="shared" si="36"/>
        <v>0</v>
      </c>
      <c r="U160" s="163">
        <v>0</v>
      </c>
      <c r="V160" s="163">
        <f t="shared" si="37"/>
        <v>0</v>
      </c>
      <c r="W160" s="163">
        <v>0</v>
      </c>
      <c r="X160" s="164">
        <f t="shared" si="38"/>
        <v>0</v>
      </c>
      <c r="AR160" s="165" t="s">
        <v>247</v>
      </c>
      <c r="AT160" s="165" t="s">
        <v>466</v>
      </c>
      <c r="AU160" s="165" t="s">
        <v>137</v>
      </c>
      <c r="AY160" s="16" t="s">
        <v>163</v>
      </c>
      <c r="BE160" s="166">
        <f t="shared" si="39"/>
        <v>0</v>
      </c>
      <c r="BF160" s="166">
        <f t="shared" si="40"/>
        <v>0</v>
      </c>
      <c r="BG160" s="166">
        <f t="shared" si="41"/>
        <v>0</v>
      </c>
      <c r="BH160" s="166">
        <f t="shared" si="42"/>
        <v>0</v>
      </c>
      <c r="BI160" s="166">
        <f t="shared" si="43"/>
        <v>0</v>
      </c>
      <c r="BJ160" s="16" t="s">
        <v>137</v>
      </c>
      <c r="BK160" s="167">
        <f t="shared" si="44"/>
        <v>0</v>
      </c>
      <c r="BL160" s="16" t="s">
        <v>206</v>
      </c>
      <c r="BM160" s="165" t="s">
        <v>258</v>
      </c>
    </row>
    <row r="161" spans="2:65" s="1" customFormat="1" ht="16.5" customHeight="1">
      <c r="B161" s="31"/>
      <c r="C161" s="154" t="s">
        <v>77</v>
      </c>
      <c r="D161" s="154" t="s">
        <v>165</v>
      </c>
      <c r="E161" s="155" t="s">
        <v>1474</v>
      </c>
      <c r="F161" s="156" t="s">
        <v>1475</v>
      </c>
      <c r="G161" s="157" t="s">
        <v>234</v>
      </c>
      <c r="H161" s="158">
        <v>2</v>
      </c>
      <c r="I161" s="159"/>
      <c r="J161" s="159"/>
      <c r="K161" s="158">
        <f t="shared" si="32"/>
        <v>0</v>
      </c>
      <c r="L161" s="160"/>
      <c r="M161" s="31"/>
      <c r="N161" s="161" t="s">
        <v>1</v>
      </c>
      <c r="O161" s="121" t="s">
        <v>41</v>
      </c>
      <c r="P161" s="162">
        <f t="shared" si="33"/>
        <v>0</v>
      </c>
      <c r="Q161" s="162">
        <f t="shared" si="34"/>
        <v>0</v>
      </c>
      <c r="R161" s="162">
        <f t="shared" si="35"/>
        <v>0</v>
      </c>
      <c r="T161" s="163">
        <f t="shared" si="36"/>
        <v>0</v>
      </c>
      <c r="U161" s="163">
        <v>0</v>
      </c>
      <c r="V161" s="163">
        <f t="shared" si="37"/>
        <v>0</v>
      </c>
      <c r="W161" s="163">
        <v>0</v>
      </c>
      <c r="X161" s="164">
        <f t="shared" si="38"/>
        <v>0</v>
      </c>
      <c r="AR161" s="165" t="s">
        <v>206</v>
      </c>
      <c r="AT161" s="165" t="s">
        <v>165</v>
      </c>
      <c r="AU161" s="165" t="s">
        <v>137</v>
      </c>
      <c r="AY161" s="16" t="s">
        <v>163</v>
      </c>
      <c r="BE161" s="166">
        <f t="shared" si="39"/>
        <v>0</v>
      </c>
      <c r="BF161" s="166">
        <f t="shared" si="40"/>
        <v>0</v>
      </c>
      <c r="BG161" s="166">
        <f t="shared" si="41"/>
        <v>0</v>
      </c>
      <c r="BH161" s="166">
        <f t="shared" si="42"/>
        <v>0</v>
      </c>
      <c r="BI161" s="166">
        <f t="shared" si="43"/>
        <v>0</v>
      </c>
      <c r="BJ161" s="16" t="s">
        <v>137</v>
      </c>
      <c r="BK161" s="167">
        <f t="shared" si="44"/>
        <v>0</v>
      </c>
      <c r="BL161" s="16" t="s">
        <v>206</v>
      </c>
      <c r="BM161" s="165" t="s">
        <v>262</v>
      </c>
    </row>
    <row r="162" spans="2:65" s="1" customFormat="1" ht="16.5" customHeight="1">
      <c r="B162" s="31"/>
      <c r="C162" s="189" t="s">
        <v>77</v>
      </c>
      <c r="D162" s="189" t="s">
        <v>466</v>
      </c>
      <c r="E162" s="190" t="s">
        <v>1476</v>
      </c>
      <c r="F162" s="191" t="s">
        <v>1477</v>
      </c>
      <c r="G162" s="192" t="s">
        <v>234</v>
      </c>
      <c r="H162" s="193">
        <v>2</v>
      </c>
      <c r="I162" s="194"/>
      <c r="J162" s="195"/>
      <c r="K162" s="193">
        <f t="shared" si="32"/>
        <v>0</v>
      </c>
      <c r="L162" s="195"/>
      <c r="M162" s="196"/>
      <c r="N162" s="197" t="s">
        <v>1</v>
      </c>
      <c r="O162" s="121" t="s">
        <v>41</v>
      </c>
      <c r="P162" s="162">
        <f t="shared" si="33"/>
        <v>0</v>
      </c>
      <c r="Q162" s="162">
        <f t="shared" si="34"/>
        <v>0</v>
      </c>
      <c r="R162" s="162">
        <f t="shared" si="35"/>
        <v>0</v>
      </c>
      <c r="T162" s="163">
        <f t="shared" si="36"/>
        <v>0</v>
      </c>
      <c r="U162" s="163">
        <v>0</v>
      </c>
      <c r="V162" s="163">
        <f t="shared" si="37"/>
        <v>0</v>
      </c>
      <c r="W162" s="163">
        <v>0</v>
      </c>
      <c r="X162" s="164">
        <f t="shared" si="38"/>
        <v>0</v>
      </c>
      <c r="AR162" s="165" t="s">
        <v>247</v>
      </c>
      <c r="AT162" s="165" t="s">
        <v>466</v>
      </c>
      <c r="AU162" s="165" t="s">
        <v>137</v>
      </c>
      <c r="AY162" s="16" t="s">
        <v>163</v>
      </c>
      <c r="BE162" s="166">
        <f t="shared" si="39"/>
        <v>0</v>
      </c>
      <c r="BF162" s="166">
        <f t="shared" si="40"/>
        <v>0</v>
      </c>
      <c r="BG162" s="166">
        <f t="shared" si="41"/>
        <v>0</v>
      </c>
      <c r="BH162" s="166">
        <f t="shared" si="42"/>
        <v>0</v>
      </c>
      <c r="BI162" s="166">
        <f t="shared" si="43"/>
        <v>0</v>
      </c>
      <c r="BJ162" s="16" t="s">
        <v>137</v>
      </c>
      <c r="BK162" s="167">
        <f t="shared" si="44"/>
        <v>0</v>
      </c>
      <c r="BL162" s="16" t="s">
        <v>206</v>
      </c>
      <c r="BM162" s="165" t="s">
        <v>267</v>
      </c>
    </row>
    <row r="163" spans="2:65" s="1" customFormat="1" ht="16.5" customHeight="1">
      <c r="B163" s="31"/>
      <c r="C163" s="154" t="s">
        <v>77</v>
      </c>
      <c r="D163" s="154" t="s">
        <v>165</v>
      </c>
      <c r="E163" s="155" t="s">
        <v>1478</v>
      </c>
      <c r="F163" s="156" t="s">
        <v>1479</v>
      </c>
      <c r="G163" s="157" t="s">
        <v>234</v>
      </c>
      <c r="H163" s="158">
        <v>1</v>
      </c>
      <c r="I163" s="159"/>
      <c r="J163" s="159"/>
      <c r="K163" s="158">
        <f t="shared" si="32"/>
        <v>0</v>
      </c>
      <c r="L163" s="160"/>
      <c r="M163" s="31"/>
      <c r="N163" s="161" t="s">
        <v>1</v>
      </c>
      <c r="O163" s="121" t="s">
        <v>41</v>
      </c>
      <c r="P163" s="162">
        <f t="shared" si="33"/>
        <v>0</v>
      </c>
      <c r="Q163" s="162">
        <f t="shared" si="34"/>
        <v>0</v>
      </c>
      <c r="R163" s="162">
        <f t="shared" si="35"/>
        <v>0</v>
      </c>
      <c r="T163" s="163">
        <f t="shared" si="36"/>
        <v>0</v>
      </c>
      <c r="U163" s="163">
        <v>0</v>
      </c>
      <c r="V163" s="163">
        <f t="shared" si="37"/>
        <v>0</v>
      </c>
      <c r="W163" s="163">
        <v>0</v>
      </c>
      <c r="X163" s="164">
        <f t="shared" si="38"/>
        <v>0</v>
      </c>
      <c r="AR163" s="165" t="s">
        <v>206</v>
      </c>
      <c r="AT163" s="165" t="s">
        <v>165</v>
      </c>
      <c r="AU163" s="165" t="s">
        <v>137</v>
      </c>
      <c r="AY163" s="16" t="s">
        <v>163</v>
      </c>
      <c r="BE163" s="166">
        <f t="shared" si="39"/>
        <v>0</v>
      </c>
      <c r="BF163" s="166">
        <f t="shared" si="40"/>
        <v>0</v>
      </c>
      <c r="BG163" s="166">
        <f t="shared" si="41"/>
        <v>0</v>
      </c>
      <c r="BH163" s="166">
        <f t="shared" si="42"/>
        <v>0</v>
      </c>
      <c r="BI163" s="166">
        <f t="shared" si="43"/>
        <v>0</v>
      </c>
      <c r="BJ163" s="16" t="s">
        <v>137</v>
      </c>
      <c r="BK163" s="167">
        <f t="shared" si="44"/>
        <v>0</v>
      </c>
      <c r="BL163" s="16" t="s">
        <v>206</v>
      </c>
      <c r="BM163" s="165" t="s">
        <v>270</v>
      </c>
    </row>
    <row r="164" spans="2:65" s="1" customFormat="1" ht="16.5" customHeight="1">
      <c r="B164" s="31"/>
      <c r="C164" s="189" t="s">
        <v>77</v>
      </c>
      <c r="D164" s="189" t="s">
        <v>466</v>
      </c>
      <c r="E164" s="190" t="s">
        <v>1480</v>
      </c>
      <c r="F164" s="191" t="s">
        <v>1481</v>
      </c>
      <c r="G164" s="192" t="s">
        <v>234</v>
      </c>
      <c r="H164" s="193">
        <v>1</v>
      </c>
      <c r="I164" s="194"/>
      <c r="J164" s="195"/>
      <c r="K164" s="193">
        <f t="shared" si="32"/>
        <v>0</v>
      </c>
      <c r="L164" s="195"/>
      <c r="M164" s="196"/>
      <c r="N164" s="197" t="s">
        <v>1</v>
      </c>
      <c r="O164" s="121" t="s">
        <v>41</v>
      </c>
      <c r="P164" s="162">
        <f t="shared" si="33"/>
        <v>0</v>
      </c>
      <c r="Q164" s="162">
        <f t="shared" si="34"/>
        <v>0</v>
      </c>
      <c r="R164" s="162">
        <f t="shared" si="35"/>
        <v>0</v>
      </c>
      <c r="T164" s="163">
        <f t="shared" si="36"/>
        <v>0</v>
      </c>
      <c r="U164" s="163">
        <v>0</v>
      </c>
      <c r="V164" s="163">
        <f t="shared" si="37"/>
        <v>0</v>
      </c>
      <c r="W164" s="163">
        <v>0</v>
      </c>
      <c r="X164" s="164">
        <f t="shared" si="38"/>
        <v>0</v>
      </c>
      <c r="AR164" s="165" t="s">
        <v>247</v>
      </c>
      <c r="AT164" s="165" t="s">
        <v>466</v>
      </c>
      <c r="AU164" s="165" t="s">
        <v>137</v>
      </c>
      <c r="AY164" s="16" t="s">
        <v>163</v>
      </c>
      <c r="BE164" s="166">
        <f t="shared" si="39"/>
        <v>0</v>
      </c>
      <c r="BF164" s="166">
        <f t="shared" si="40"/>
        <v>0</v>
      </c>
      <c r="BG164" s="166">
        <f t="shared" si="41"/>
        <v>0</v>
      </c>
      <c r="BH164" s="166">
        <f t="shared" si="42"/>
        <v>0</v>
      </c>
      <c r="BI164" s="166">
        <f t="shared" si="43"/>
        <v>0</v>
      </c>
      <c r="BJ164" s="16" t="s">
        <v>137</v>
      </c>
      <c r="BK164" s="167">
        <f t="shared" si="44"/>
        <v>0</v>
      </c>
      <c r="BL164" s="16" t="s">
        <v>206</v>
      </c>
      <c r="BM164" s="165" t="s">
        <v>274</v>
      </c>
    </row>
    <row r="165" spans="2:65" s="1" customFormat="1" ht="16.5" customHeight="1">
      <c r="B165" s="31"/>
      <c r="C165" s="189" t="s">
        <v>77</v>
      </c>
      <c r="D165" s="189" t="s">
        <v>466</v>
      </c>
      <c r="E165" s="190" t="s">
        <v>1482</v>
      </c>
      <c r="F165" s="191" t="s">
        <v>1483</v>
      </c>
      <c r="G165" s="192" t="s">
        <v>234</v>
      </c>
      <c r="H165" s="193">
        <v>1</v>
      </c>
      <c r="I165" s="194"/>
      <c r="J165" s="195"/>
      <c r="K165" s="193">
        <f t="shared" si="32"/>
        <v>0</v>
      </c>
      <c r="L165" s="195"/>
      <c r="M165" s="196"/>
      <c r="N165" s="197" t="s">
        <v>1</v>
      </c>
      <c r="O165" s="121" t="s">
        <v>41</v>
      </c>
      <c r="P165" s="162">
        <f t="shared" si="33"/>
        <v>0</v>
      </c>
      <c r="Q165" s="162">
        <f t="shared" si="34"/>
        <v>0</v>
      </c>
      <c r="R165" s="162">
        <f t="shared" si="35"/>
        <v>0</v>
      </c>
      <c r="T165" s="163">
        <f t="shared" si="36"/>
        <v>0</v>
      </c>
      <c r="U165" s="163">
        <v>0</v>
      </c>
      <c r="V165" s="163">
        <f t="shared" si="37"/>
        <v>0</v>
      </c>
      <c r="W165" s="163">
        <v>0</v>
      </c>
      <c r="X165" s="164">
        <f t="shared" si="38"/>
        <v>0</v>
      </c>
      <c r="AR165" s="165" t="s">
        <v>247</v>
      </c>
      <c r="AT165" s="165" t="s">
        <v>466</v>
      </c>
      <c r="AU165" s="165" t="s">
        <v>137</v>
      </c>
      <c r="AY165" s="16" t="s">
        <v>163</v>
      </c>
      <c r="BE165" s="166">
        <f t="shared" si="39"/>
        <v>0</v>
      </c>
      <c r="BF165" s="166">
        <f t="shared" si="40"/>
        <v>0</v>
      </c>
      <c r="BG165" s="166">
        <f t="shared" si="41"/>
        <v>0</v>
      </c>
      <c r="BH165" s="166">
        <f t="shared" si="42"/>
        <v>0</v>
      </c>
      <c r="BI165" s="166">
        <f t="shared" si="43"/>
        <v>0</v>
      </c>
      <c r="BJ165" s="16" t="s">
        <v>137</v>
      </c>
      <c r="BK165" s="167">
        <f t="shared" si="44"/>
        <v>0</v>
      </c>
      <c r="BL165" s="16" t="s">
        <v>206</v>
      </c>
      <c r="BM165" s="165" t="s">
        <v>280</v>
      </c>
    </row>
    <row r="166" spans="2:65" s="1" customFormat="1" ht="24.15" customHeight="1">
      <c r="B166" s="31"/>
      <c r="C166" s="189" t="s">
        <v>77</v>
      </c>
      <c r="D166" s="189" t="s">
        <v>466</v>
      </c>
      <c r="E166" s="190" t="s">
        <v>1484</v>
      </c>
      <c r="F166" s="191" t="s">
        <v>1485</v>
      </c>
      <c r="G166" s="192" t="s">
        <v>234</v>
      </c>
      <c r="H166" s="193">
        <v>6</v>
      </c>
      <c r="I166" s="194"/>
      <c r="J166" s="195"/>
      <c r="K166" s="193">
        <f t="shared" si="32"/>
        <v>0</v>
      </c>
      <c r="L166" s="195"/>
      <c r="M166" s="196"/>
      <c r="N166" s="197" t="s">
        <v>1</v>
      </c>
      <c r="O166" s="121" t="s">
        <v>41</v>
      </c>
      <c r="P166" s="162">
        <f t="shared" si="33"/>
        <v>0</v>
      </c>
      <c r="Q166" s="162">
        <f t="shared" si="34"/>
        <v>0</v>
      </c>
      <c r="R166" s="162">
        <f t="shared" si="35"/>
        <v>0</v>
      </c>
      <c r="T166" s="163">
        <f t="shared" si="36"/>
        <v>0</v>
      </c>
      <c r="U166" s="163">
        <v>0</v>
      </c>
      <c r="V166" s="163">
        <f t="shared" si="37"/>
        <v>0</v>
      </c>
      <c r="W166" s="163">
        <v>0</v>
      </c>
      <c r="X166" s="164">
        <f t="shared" si="38"/>
        <v>0</v>
      </c>
      <c r="AR166" s="165" t="s">
        <v>247</v>
      </c>
      <c r="AT166" s="165" t="s">
        <v>466</v>
      </c>
      <c r="AU166" s="165" t="s">
        <v>137</v>
      </c>
      <c r="AY166" s="16" t="s">
        <v>163</v>
      </c>
      <c r="BE166" s="166">
        <f t="shared" si="39"/>
        <v>0</v>
      </c>
      <c r="BF166" s="166">
        <f t="shared" si="40"/>
        <v>0</v>
      </c>
      <c r="BG166" s="166">
        <f t="shared" si="41"/>
        <v>0</v>
      </c>
      <c r="BH166" s="166">
        <f t="shared" si="42"/>
        <v>0</v>
      </c>
      <c r="BI166" s="166">
        <f t="shared" si="43"/>
        <v>0</v>
      </c>
      <c r="BJ166" s="16" t="s">
        <v>137</v>
      </c>
      <c r="BK166" s="167">
        <f t="shared" si="44"/>
        <v>0</v>
      </c>
      <c r="BL166" s="16" t="s">
        <v>206</v>
      </c>
      <c r="BM166" s="165" t="s">
        <v>286</v>
      </c>
    </row>
    <row r="167" spans="2:65" s="1" customFormat="1" ht="21.75" customHeight="1">
      <c r="B167" s="31"/>
      <c r="C167" s="189" t="s">
        <v>77</v>
      </c>
      <c r="D167" s="189" t="s">
        <v>466</v>
      </c>
      <c r="E167" s="190" t="s">
        <v>1486</v>
      </c>
      <c r="F167" s="191" t="s">
        <v>1487</v>
      </c>
      <c r="G167" s="192" t="s">
        <v>234</v>
      </c>
      <c r="H167" s="193">
        <v>2</v>
      </c>
      <c r="I167" s="194"/>
      <c r="J167" s="195"/>
      <c r="K167" s="193">
        <f t="shared" si="32"/>
        <v>0</v>
      </c>
      <c r="L167" s="195"/>
      <c r="M167" s="196"/>
      <c r="N167" s="197" t="s">
        <v>1</v>
      </c>
      <c r="O167" s="121" t="s">
        <v>41</v>
      </c>
      <c r="P167" s="162">
        <f t="shared" si="33"/>
        <v>0</v>
      </c>
      <c r="Q167" s="162">
        <f t="shared" si="34"/>
        <v>0</v>
      </c>
      <c r="R167" s="162">
        <f t="shared" si="35"/>
        <v>0</v>
      </c>
      <c r="T167" s="163">
        <f t="shared" si="36"/>
        <v>0</v>
      </c>
      <c r="U167" s="163">
        <v>0</v>
      </c>
      <c r="V167" s="163">
        <f t="shared" si="37"/>
        <v>0</v>
      </c>
      <c r="W167" s="163">
        <v>0</v>
      </c>
      <c r="X167" s="164">
        <f t="shared" si="38"/>
        <v>0</v>
      </c>
      <c r="AR167" s="165" t="s">
        <v>247</v>
      </c>
      <c r="AT167" s="165" t="s">
        <v>466</v>
      </c>
      <c r="AU167" s="165" t="s">
        <v>137</v>
      </c>
      <c r="AY167" s="16" t="s">
        <v>163</v>
      </c>
      <c r="BE167" s="166">
        <f t="shared" si="39"/>
        <v>0</v>
      </c>
      <c r="BF167" s="166">
        <f t="shared" si="40"/>
        <v>0</v>
      </c>
      <c r="BG167" s="166">
        <f t="shared" si="41"/>
        <v>0</v>
      </c>
      <c r="BH167" s="166">
        <f t="shared" si="42"/>
        <v>0</v>
      </c>
      <c r="BI167" s="166">
        <f t="shared" si="43"/>
        <v>0</v>
      </c>
      <c r="BJ167" s="16" t="s">
        <v>137</v>
      </c>
      <c r="BK167" s="167">
        <f t="shared" si="44"/>
        <v>0</v>
      </c>
      <c r="BL167" s="16" t="s">
        <v>206</v>
      </c>
      <c r="BM167" s="165" t="s">
        <v>289</v>
      </c>
    </row>
    <row r="168" spans="2:65" s="1" customFormat="1" ht="16.5" customHeight="1">
      <c r="B168" s="31"/>
      <c r="C168" s="154" t="s">
        <v>77</v>
      </c>
      <c r="D168" s="154" t="s">
        <v>165</v>
      </c>
      <c r="E168" s="155" t="s">
        <v>1488</v>
      </c>
      <c r="F168" s="156" t="s">
        <v>1489</v>
      </c>
      <c r="G168" s="157" t="s">
        <v>234</v>
      </c>
      <c r="H168" s="158">
        <v>1</v>
      </c>
      <c r="I168" s="159"/>
      <c r="J168" s="159"/>
      <c r="K168" s="158">
        <f t="shared" si="32"/>
        <v>0</v>
      </c>
      <c r="L168" s="160"/>
      <c r="M168" s="31"/>
      <c r="N168" s="161" t="s">
        <v>1</v>
      </c>
      <c r="O168" s="121" t="s">
        <v>41</v>
      </c>
      <c r="P168" s="162">
        <f t="shared" si="33"/>
        <v>0</v>
      </c>
      <c r="Q168" s="162">
        <f t="shared" si="34"/>
        <v>0</v>
      </c>
      <c r="R168" s="162">
        <f t="shared" si="35"/>
        <v>0</v>
      </c>
      <c r="T168" s="163">
        <f t="shared" si="36"/>
        <v>0</v>
      </c>
      <c r="U168" s="163">
        <v>0</v>
      </c>
      <c r="V168" s="163">
        <f t="shared" si="37"/>
        <v>0</v>
      </c>
      <c r="W168" s="163">
        <v>0</v>
      </c>
      <c r="X168" s="164">
        <f t="shared" si="38"/>
        <v>0</v>
      </c>
      <c r="AR168" s="165" t="s">
        <v>206</v>
      </c>
      <c r="AT168" s="165" t="s">
        <v>165</v>
      </c>
      <c r="AU168" s="165" t="s">
        <v>137</v>
      </c>
      <c r="AY168" s="16" t="s">
        <v>163</v>
      </c>
      <c r="BE168" s="166">
        <f t="shared" si="39"/>
        <v>0</v>
      </c>
      <c r="BF168" s="166">
        <f t="shared" si="40"/>
        <v>0</v>
      </c>
      <c r="BG168" s="166">
        <f t="shared" si="41"/>
        <v>0</v>
      </c>
      <c r="BH168" s="166">
        <f t="shared" si="42"/>
        <v>0</v>
      </c>
      <c r="BI168" s="166">
        <f t="shared" si="43"/>
        <v>0</v>
      </c>
      <c r="BJ168" s="16" t="s">
        <v>137</v>
      </c>
      <c r="BK168" s="167">
        <f t="shared" si="44"/>
        <v>0</v>
      </c>
      <c r="BL168" s="16" t="s">
        <v>206</v>
      </c>
      <c r="BM168" s="165" t="s">
        <v>295</v>
      </c>
    </row>
    <row r="169" spans="2:65" s="1" customFormat="1" ht="21.75" customHeight="1">
      <c r="B169" s="31"/>
      <c r="C169" s="189" t="s">
        <v>77</v>
      </c>
      <c r="D169" s="189" t="s">
        <v>466</v>
      </c>
      <c r="E169" s="190" t="s">
        <v>1490</v>
      </c>
      <c r="F169" s="191" t="s">
        <v>1491</v>
      </c>
      <c r="G169" s="192" t="s">
        <v>234</v>
      </c>
      <c r="H169" s="193">
        <v>1</v>
      </c>
      <c r="I169" s="194"/>
      <c r="J169" s="195"/>
      <c r="K169" s="193">
        <f t="shared" si="32"/>
        <v>0</v>
      </c>
      <c r="L169" s="195"/>
      <c r="M169" s="196"/>
      <c r="N169" s="197" t="s">
        <v>1</v>
      </c>
      <c r="O169" s="121" t="s">
        <v>41</v>
      </c>
      <c r="P169" s="162">
        <f t="shared" si="33"/>
        <v>0</v>
      </c>
      <c r="Q169" s="162">
        <f t="shared" si="34"/>
        <v>0</v>
      </c>
      <c r="R169" s="162">
        <f t="shared" si="35"/>
        <v>0</v>
      </c>
      <c r="T169" s="163">
        <f t="shared" si="36"/>
        <v>0</v>
      </c>
      <c r="U169" s="163">
        <v>0</v>
      </c>
      <c r="V169" s="163">
        <f t="shared" si="37"/>
        <v>0</v>
      </c>
      <c r="W169" s="163">
        <v>0</v>
      </c>
      <c r="X169" s="164">
        <f t="shared" si="38"/>
        <v>0</v>
      </c>
      <c r="AR169" s="165" t="s">
        <v>247</v>
      </c>
      <c r="AT169" s="165" t="s">
        <v>466</v>
      </c>
      <c r="AU169" s="165" t="s">
        <v>137</v>
      </c>
      <c r="AY169" s="16" t="s">
        <v>163</v>
      </c>
      <c r="BE169" s="166">
        <f t="shared" si="39"/>
        <v>0</v>
      </c>
      <c r="BF169" s="166">
        <f t="shared" si="40"/>
        <v>0</v>
      </c>
      <c r="BG169" s="166">
        <f t="shared" si="41"/>
        <v>0</v>
      </c>
      <c r="BH169" s="166">
        <f t="shared" si="42"/>
        <v>0</v>
      </c>
      <c r="BI169" s="166">
        <f t="shared" si="43"/>
        <v>0</v>
      </c>
      <c r="BJ169" s="16" t="s">
        <v>137</v>
      </c>
      <c r="BK169" s="167">
        <f t="shared" si="44"/>
        <v>0</v>
      </c>
      <c r="BL169" s="16" t="s">
        <v>206</v>
      </c>
      <c r="BM169" s="165" t="s">
        <v>299</v>
      </c>
    </row>
    <row r="170" spans="2:65" s="1" customFormat="1" ht="24.15" customHeight="1">
      <c r="B170" s="31"/>
      <c r="C170" s="154" t="s">
        <v>77</v>
      </c>
      <c r="D170" s="154" t="s">
        <v>165</v>
      </c>
      <c r="E170" s="155" t="s">
        <v>1492</v>
      </c>
      <c r="F170" s="156" t="s">
        <v>1493</v>
      </c>
      <c r="G170" s="157" t="s">
        <v>234</v>
      </c>
      <c r="H170" s="158">
        <v>3</v>
      </c>
      <c r="I170" s="159"/>
      <c r="J170" s="159"/>
      <c r="K170" s="158">
        <f t="shared" si="32"/>
        <v>0</v>
      </c>
      <c r="L170" s="160"/>
      <c r="M170" s="31"/>
      <c r="N170" s="161" t="s">
        <v>1</v>
      </c>
      <c r="O170" s="121" t="s">
        <v>41</v>
      </c>
      <c r="P170" s="162">
        <f t="shared" si="33"/>
        <v>0</v>
      </c>
      <c r="Q170" s="162">
        <f t="shared" si="34"/>
        <v>0</v>
      </c>
      <c r="R170" s="162">
        <f t="shared" si="35"/>
        <v>0</v>
      </c>
      <c r="T170" s="163">
        <f t="shared" si="36"/>
        <v>0</v>
      </c>
      <c r="U170" s="163">
        <v>0</v>
      </c>
      <c r="V170" s="163">
        <f t="shared" si="37"/>
        <v>0</v>
      </c>
      <c r="W170" s="163">
        <v>0</v>
      </c>
      <c r="X170" s="164">
        <f t="shared" si="38"/>
        <v>0</v>
      </c>
      <c r="AR170" s="165" t="s">
        <v>206</v>
      </c>
      <c r="AT170" s="165" t="s">
        <v>165</v>
      </c>
      <c r="AU170" s="165" t="s">
        <v>137</v>
      </c>
      <c r="AY170" s="16" t="s">
        <v>163</v>
      </c>
      <c r="BE170" s="166">
        <f t="shared" si="39"/>
        <v>0</v>
      </c>
      <c r="BF170" s="166">
        <f t="shared" si="40"/>
        <v>0</v>
      </c>
      <c r="BG170" s="166">
        <f t="shared" si="41"/>
        <v>0</v>
      </c>
      <c r="BH170" s="166">
        <f t="shared" si="42"/>
        <v>0</v>
      </c>
      <c r="BI170" s="166">
        <f t="shared" si="43"/>
        <v>0</v>
      </c>
      <c r="BJ170" s="16" t="s">
        <v>137</v>
      </c>
      <c r="BK170" s="167">
        <f t="shared" si="44"/>
        <v>0</v>
      </c>
      <c r="BL170" s="16" t="s">
        <v>206</v>
      </c>
      <c r="BM170" s="165" t="s">
        <v>304</v>
      </c>
    </row>
    <row r="171" spans="2:65" s="1" customFormat="1" ht="24.15" customHeight="1">
      <c r="B171" s="31"/>
      <c r="C171" s="189" t="s">
        <v>77</v>
      </c>
      <c r="D171" s="189" t="s">
        <v>466</v>
      </c>
      <c r="E171" s="190" t="s">
        <v>1494</v>
      </c>
      <c r="F171" s="191" t="s">
        <v>1495</v>
      </c>
      <c r="G171" s="192" t="s">
        <v>234</v>
      </c>
      <c r="H171" s="193">
        <v>1</v>
      </c>
      <c r="I171" s="194"/>
      <c r="J171" s="195"/>
      <c r="K171" s="193">
        <f t="shared" si="32"/>
        <v>0</v>
      </c>
      <c r="L171" s="195"/>
      <c r="M171" s="196"/>
      <c r="N171" s="197" t="s">
        <v>1</v>
      </c>
      <c r="O171" s="121" t="s">
        <v>41</v>
      </c>
      <c r="P171" s="162">
        <f t="shared" si="33"/>
        <v>0</v>
      </c>
      <c r="Q171" s="162">
        <f t="shared" si="34"/>
        <v>0</v>
      </c>
      <c r="R171" s="162">
        <f t="shared" si="35"/>
        <v>0</v>
      </c>
      <c r="T171" s="163">
        <f t="shared" si="36"/>
        <v>0</v>
      </c>
      <c r="U171" s="163">
        <v>0</v>
      </c>
      <c r="V171" s="163">
        <f t="shared" si="37"/>
        <v>0</v>
      </c>
      <c r="W171" s="163">
        <v>0</v>
      </c>
      <c r="X171" s="164">
        <f t="shared" si="38"/>
        <v>0</v>
      </c>
      <c r="AR171" s="165" t="s">
        <v>247</v>
      </c>
      <c r="AT171" s="165" t="s">
        <v>466</v>
      </c>
      <c r="AU171" s="165" t="s">
        <v>137</v>
      </c>
      <c r="AY171" s="16" t="s">
        <v>163</v>
      </c>
      <c r="BE171" s="166">
        <f t="shared" si="39"/>
        <v>0</v>
      </c>
      <c r="BF171" s="166">
        <f t="shared" si="40"/>
        <v>0</v>
      </c>
      <c r="BG171" s="166">
        <f t="shared" si="41"/>
        <v>0</v>
      </c>
      <c r="BH171" s="166">
        <f t="shared" si="42"/>
        <v>0</v>
      </c>
      <c r="BI171" s="166">
        <f t="shared" si="43"/>
        <v>0</v>
      </c>
      <c r="BJ171" s="16" t="s">
        <v>137</v>
      </c>
      <c r="BK171" s="167">
        <f t="shared" si="44"/>
        <v>0</v>
      </c>
      <c r="BL171" s="16" t="s">
        <v>206</v>
      </c>
      <c r="BM171" s="165" t="s">
        <v>309</v>
      </c>
    </row>
    <row r="172" spans="2:65" s="1" customFormat="1" ht="16.5" customHeight="1">
      <c r="B172" s="31"/>
      <c r="C172" s="189" t="s">
        <v>77</v>
      </c>
      <c r="D172" s="189" t="s">
        <v>466</v>
      </c>
      <c r="E172" s="190" t="s">
        <v>1496</v>
      </c>
      <c r="F172" s="191" t="s">
        <v>1497</v>
      </c>
      <c r="G172" s="192" t="s">
        <v>234</v>
      </c>
      <c r="H172" s="193">
        <v>2</v>
      </c>
      <c r="I172" s="194"/>
      <c r="J172" s="195"/>
      <c r="K172" s="193">
        <f t="shared" si="32"/>
        <v>0</v>
      </c>
      <c r="L172" s="195"/>
      <c r="M172" s="196"/>
      <c r="N172" s="197" t="s">
        <v>1</v>
      </c>
      <c r="O172" s="121" t="s">
        <v>41</v>
      </c>
      <c r="P172" s="162">
        <f t="shared" si="33"/>
        <v>0</v>
      </c>
      <c r="Q172" s="162">
        <f t="shared" si="34"/>
        <v>0</v>
      </c>
      <c r="R172" s="162">
        <f t="shared" si="35"/>
        <v>0</v>
      </c>
      <c r="T172" s="163">
        <f t="shared" si="36"/>
        <v>0</v>
      </c>
      <c r="U172" s="163">
        <v>0</v>
      </c>
      <c r="V172" s="163">
        <f t="shared" si="37"/>
        <v>0</v>
      </c>
      <c r="W172" s="163">
        <v>0</v>
      </c>
      <c r="X172" s="164">
        <f t="shared" si="38"/>
        <v>0</v>
      </c>
      <c r="AR172" s="165" t="s">
        <v>247</v>
      </c>
      <c r="AT172" s="165" t="s">
        <v>466</v>
      </c>
      <c r="AU172" s="165" t="s">
        <v>137</v>
      </c>
      <c r="AY172" s="16" t="s">
        <v>163</v>
      </c>
      <c r="BE172" s="166">
        <f t="shared" si="39"/>
        <v>0</v>
      </c>
      <c r="BF172" s="166">
        <f t="shared" si="40"/>
        <v>0</v>
      </c>
      <c r="BG172" s="166">
        <f t="shared" si="41"/>
        <v>0</v>
      </c>
      <c r="BH172" s="166">
        <f t="shared" si="42"/>
        <v>0</v>
      </c>
      <c r="BI172" s="166">
        <f t="shared" si="43"/>
        <v>0</v>
      </c>
      <c r="BJ172" s="16" t="s">
        <v>137</v>
      </c>
      <c r="BK172" s="167">
        <f t="shared" si="44"/>
        <v>0</v>
      </c>
      <c r="BL172" s="16" t="s">
        <v>206</v>
      </c>
      <c r="BM172" s="165" t="s">
        <v>323</v>
      </c>
    </row>
    <row r="173" spans="2:65" s="1" customFormat="1" ht="24.15" customHeight="1">
      <c r="B173" s="31"/>
      <c r="C173" s="154" t="s">
        <v>77</v>
      </c>
      <c r="D173" s="154" t="s">
        <v>165</v>
      </c>
      <c r="E173" s="155" t="s">
        <v>1498</v>
      </c>
      <c r="F173" s="156" t="s">
        <v>1499</v>
      </c>
      <c r="G173" s="157" t="s">
        <v>234</v>
      </c>
      <c r="H173" s="158">
        <v>2</v>
      </c>
      <c r="I173" s="159"/>
      <c r="J173" s="159"/>
      <c r="K173" s="158">
        <f t="shared" si="32"/>
        <v>0</v>
      </c>
      <c r="L173" s="160"/>
      <c r="M173" s="31"/>
      <c r="N173" s="161" t="s">
        <v>1</v>
      </c>
      <c r="O173" s="121" t="s">
        <v>41</v>
      </c>
      <c r="P173" s="162">
        <f t="shared" si="33"/>
        <v>0</v>
      </c>
      <c r="Q173" s="162">
        <f t="shared" si="34"/>
        <v>0</v>
      </c>
      <c r="R173" s="162">
        <f t="shared" si="35"/>
        <v>0</v>
      </c>
      <c r="T173" s="163">
        <f t="shared" si="36"/>
        <v>0</v>
      </c>
      <c r="U173" s="163">
        <v>0</v>
      </c>
      <c r="V173" s="163">
        <f t="shared" si="37"/>
        <v>0</v>
      </c>
      <c r="W173" s="163">
        <v>0</v>
      </c>
      <c r="X173" s="164">
        <f t="shared" si="38"/>
        <v>0</v>
      </c>
      <c r="AR173" s="165" t="s">
        <v>206</v>
      </c>
      <c r="AT173" s="165" t="s">
        <v>165</v>
      </c>
      <c r="AU173" s="165" t="s">
        <v>137</v>
      </c>
      <c r="AY173" s="16" t="s">
        <v>163</v>
      </c>
      <c r="BE173" s="166">
        <f t="shared" si="39"/>
        <v>0</v>
      </c>
      <c r="BF173" s="166">
        <f t="shared" si="40"/>
        <v>0</v>
      </c>
      <c r="BG173" s="166">
        <f t="shared" si="41"/>
        <v>0</v>
      </c>
      <c r="BH173" s="166">
        <f t="shared" si="42"/>
        <v>0</v>
      </c>
      <c r="BI173" s="166">
        <f t="shared" si="43"/>
        <v>0</v>
      </c>
      <c r="BJ173" s="16" t="s">
        <v>137</v>
      </c>
      <c r="BK173" s="167">
        <f t="shared" si="44"/>
        <v>0</v>
      </c>
      <c r="BL173" s="16" t="s">
        <v>206</v>
      </c>
      <c r="BM173" s="165" t="s">
        <v>327</v>
      </c>
    </row>
    <row r="174" spans="2:65" s="1" customFormat="1" ht="24.15" customHeight="1">
      <c r="B174" s="31"/>
      <c r="C174" s="189" t="s">
        <v>77</v>
      </c>
      <c r="D174" s="189" t="s">
        <v>466</v>
      </c>
      <c r="E174" s="190" t="s">
        <v>1500</v>
      </c>
      <c r="F174" s="191" t="s">
        <v>1501</v>
      </c>
      <c r="G174" s="192" t="s">
        <v>234</v>
      </c>
      <c r="H174" s="193">
        <v>2</v>
      </c>
      <c r="I174" s="194"/>
      <c r="J174" s="195"/>
      <c r="K174" s="193">
        <f t="shared" si="32"/>
        <v>0</v>
      </c>
      <c r="L174" s="195"/>
      <c r="M174" s="196"/>
      <c r="N174" s="197" t="s">
        <v>1</v>
      </c>
      <c r="O174" s="121" t="s">
        <v>41</v>
      </c>
      <c r="P174" s="162">
        <f t="shared" si="33"/>
        <v>0</v>
      </c>
      <c r="Q174" s="162">
        <f t="shared" si="34"/>
        <v>0</v>
      </c>
      <c r="R174" s="162">
        <f t="shared" si="35"/>
        <v>0</v>
      </c>
      <c r="T174" s="163">
        <f t="shared" si="36"/>
        <v>0</v>
      </c>
      <c r="U174" s="163">
        <v>0</v>
      </c>
      <c r="V174" s="163">
        <f t="shared" si="37"/>
        <v>0</v>
      </c>
      <c r="W174" s="163">
        <v>0</v>
      </c>
      <c r="X174" s="164">
        <f t="shared" si="38"/>
        <v>0</v>
      </c>
      <c r="AR174" s="165" t="s">
        <v>247</v>
      </c>
      <c r="AT174" s="165" t="s">
        <v>466</v>
      </c>
      <c r="AU174" s="165" t="s">
        <v>137</v>
      </c>
      <c r="AY174" s="16" t="s">
        <v>163</v>
      </c>
      <c r="BE174" s="166">
        <f t="shared" si="39"/>
        <v>0</v>
      </c>
      <c r="BF174" s="166">
        <f t="shared" si="40"/>
        <v>0</v>
      </c>
      <c r="BG174" s="166">
        <f t="shared" si="41"/>
        <v>0</v>
      </c>
      <c r="BH174" s="166">
        <f t="shared" si="42"/>
        <v>0</v>
      </c>
      <c r="BI174" s="166">
        <f t="shared" si="43"/>
        <v>0</v>
      </c>
      <c r="BJ174" s="16" t="s">
        <v>137</v>
      </c>
      <c r="BK174" s="167">
        <f t="shared" si="44"/>
        <v>0</v>
      </c>
      <c r="BL174" s="16" t="s">
        <v>206</v>
      </c>
      <c r="BM174" s="165" t="s">
        <v>332</v>
      </c>
    </row>
    <row r="175" spans="2:65" s="1" customFormat="1" ht="21.75" customHeight="1">
      <c r="B175" s="31"/>
      <c r="C175" s="154" t="s">
        <v>77</v>
      </c>
      <c r="D175" s="154" t="s">
        <v>165</v>
      </c>
      <c r="E175" s="155" t="s">
        <v>1502</v>
      </c>
      <c r="F175" s="156" t="s">
        <v>1503</v>
      </c>
      <c r="G175" s="157" t="s">
        <v>234</v>
      </c>
      <c r="H175" s="158">
        <v>1</v>
      </c>
      <c r="I175" s="159"/>
      <c r="J175" s="159"/>
      <c r="K175" s="158">
        <f t="shared" si="32"/>
        <v>0</v>
      </c>
      <c r="L175" s="160"/>
      <c r="M175" s="31"/>
      <c r="N175" s="161" t="s">
        <v>1</v>
      </c>
      <c r="O175" s="121" t="s">
        <v>41</v>
      </c>
      <c r="P175" s="162">
        <f t="shared" si="33"/>
        <v>0</v>
      </c>
      <c r="Q175" s="162">
        <f t="shared" si="34"/>
        <v>0</v>
      </c>
      <c r="R175" s="162">
        <f t="shared" si="35"/>
        <v>0</v>
      </c>
      <c r="T175" s="163">
        <f t="shared" si="36"/>
        <v>0</v>
      </c>
      <c r="U175" s="163">
        <v>0</v>
      </c>
      <c r="V175" s="163">
        <f t="shared" si="37"/>
        <v>0</v>
      </c>
      <c r="W175" s="163">
        <v>0</v>
      </c>
      <c r="X175" s="164">
        <f t="shared" si="38"/>
        <v>0</v>
      </c>
      <c r="AR175" s="165" t="s">
        <v>206</v>
      </c>
      <c r="AT175" s="165" t="s">
        <v>165</v>
      </c>
      <c r="AU175" s="165" t="s">
        <v>137</v>
      </c>
      <c r="AY175" s="16" t="s">
        <v>163</v>
      </c>
      <c r="BE175" s="166">
        <f t="shared" si="39"/>
        <v>0</v>
      </c>
      <c r="BF175" s="166">
        <f t="shared" si="40"/>
        <v>0</v>
      </c>
      <c r="BG175" s="166">
        <f t="shared" si="41"/>
        <v>0</v>
      </c>
      <c r="BH175" s="166">
        <f t="shared" si="42"/>
        <v>0</v>
      </c>
      <c r="BI175" s="166">
        <f t="shared" si="43"/>
        <v>0</v>
      </c>
      <c r="BJ175" s="16" t="s">
        <v>137</v>
      </c>
      <c r="BK175" s="167">
        <f t="shared" si="44"/>
        <v>0</v>
      </c>
      <c r="BL175" s="16" t="s">
        <v>206</v>
      </c>
      <c r="BM175" s="165" t="s">
        <v>335</v>
      </c>
    </row>
    <row r="176" spans="2:65" s="1" customFormat="1" ht="24.15" customHeight="1">
      <c r="B176" s="31"/>
      <c r="C176" s="189" t="s">
        <v>77</v>
      </c>
      <c r="D176" s="189" t="s">
        <v>466</v>
      </c>
      <c r="E176" s="190" t="s">
        <v>1504</v>
      </c>
      <c r="F176" s="191" t="s">
        <v>1505</v>
      </c>
      <c r="G176" s="192" t="s">
        <v>234</v>
      </c>
      <c r="H176" s="193">
        <v>1</v>
      </c>
      <c r="I176" s="194"/>
      <c r="J176" s="195"/>
      <c r="K176" s="193">
        <f t="shared" si="32"/>
        <v>0</v>
      </c>
      <c r="L176" s="195"/>
      <c r="M176" s="196"/>
      <c r="N176" s="197" t="s">
        <v>1</v>
      </c>
      <c r="O176" s="121" t="s">
        <v>41</v>
      </c>
      <c r="P176" s="162">
        <f t="shared" si="33"/>
        <v>0</v>
      </c>
      <c r="Q176" s="162">
        <f t="shared" si="34"/>
        <v>0</v>
      </c>
      <c r="R176" s="162">
        <f t="shared" si="35"/>
        <v>0</v>
      </c>
      <c r="T176" s="163">
        <f t="shared" si="36"/>
        <v>0</v>
      </c>
      <c r="U176" s="163">
        <v>0</v>
      </c>
      <c r="V176" s="163">
        <f t="shared" si="37"/>
        <v>0</v>
      </c>
      <c r="W176" s="163">
        <v>0</v>
      </c>
      <c r="X176" s="164">
        <f t="shared" si="38"/>
        <v>0</v>
      </c>
      <c r="AR176" s="165" t="s">
        <v>247</v>
      </c>
      <c r="AT176" s="165" t="s">
        <v>466</v>
      </c>
      <c r="AU176" s="165" t="s">
        <v>137</v>
      </c>
      <c r="AY176" s="16" t="s">
        <v>163</v>
      </c>
      <c r="BE176" s="166">
        <f t="shared" si="39"/>
        <v>0</v>
      </c>
      <c r="BF176" s="166">
        <f t="shared" si="40"/>
        <v>0</v>
      </c>
      <c r="BG176" s="166">
        <f t="shared" si="41"/>
        <v>0</v>
      </c>
      <c r="BH176" s="166">
        <f t="shared" si="42"/>
        <v>0</v>
      </c>
      <c r="BI176" s="166">
        <f t="shared" si="43"/>
        <v>0</v>
      </c>
      <c r="BJ176" s="16" t="s">
        <v>137</v>
      </c>
      <c r="BK176" s="167">
        <f t="shared" si="44"/>
        <v>0</v>
      </c>
      <c r="BL176" s="16" t="s">
        <v>206</v>
      </c>
      <c r="BM176" s="165" t="s">
        <v>339</v>
      </c>
    </row>
    <row r="177" spans="2:65" s="1" customFormat="1" ht="24.15" customHeight="1">
      <c r="B177" s="31"/>
      <c r="C177" s="154" t="s">
        <v>77</v>
      </c>
      <c r="D177" s="154" t="s">
        <v>165</v>
      </c>
      <c r="E177" s="155" t="s">
        <v>1506</v>
      </c>
      <c r="F177" s="156" t="s">
        <v>1507</v>
      </c>
      <c r="G177" s="157" t="s">
        <v>234</v>
      </c>
      <c r="H177" s="158">
        <v>1</v>
      </c>
      <c r="I177" s="159"/>
      <c r="J177" s="159"/>
      <c r="K177" s="158">
        <f t="shared" si="32"/>
        <v>0</v>
      </c>
      <c r="L177" s="160"/>
      <c r="M177" s="31"/>
      <c r="N177" s="161" t="s">
        <v>1</v>
      </c>
      <c r="O177" s="121" t="s">
        <v>41</v>
      </c>
      <c r="P177" s="162">
        <f t="shared" si="33"/>
        <v>0</v>
      </c>
      <c r="Q177" s="162">
        <f t="shared" si="34"/>
        <v>0</v>
      </c>
      <c r="R177" s="162">
        <f t="shared" si="35"/>
        <v>0</v>
      </c>
      <c r="T177" s="163">
        <f t="shared" si="36"/>
        <v>0</v>
      </c>
      <c r="U177" s="163">
        <v>0</v>
      </c>
      <c r="V177" s="163">
        <f t="shared" si="37"/>
        <v>0</v>
      </c>
      <c r="W177" s="163">
        <v>0</v>
      </c>
      <c r="X177" s="164">
        <f t="shared" si="38"/>
        <v>0</v>
      </c>
      <c r="AR177" s="165" t="s">
        <v>206</v>
      </c>
      <c r="AT177" s="165" t="s">
        <v>165</v>
      </c>
      <c r="AU177" s="165" t="s">
        <v>137</v>
      </c>
      <c r="AY177" s="16" t="s">
        <v>163</v>
      </c>
      <c r="BE177" s="166">
        <f t="shared" si="39"/>
        <v>0</v>
      </c>
      <c r="BF177" s="166">
        <f t="shared" si="40"/>
        <v>0</v>
      </c>
      <c r="BG177" s="166">
        <f t="shared" si="41"/>
        <v>0</v>
      </c>
      <c r="BH177" s="166">
        <f t="shared" si="42"/>
        <v>0</v>
      </c>
      <c r="BI177" s="166">
        <f t="shared" si="43"/>
        <v>0</v>
      </c>
      <c r="BJ177" s="16" t="s">
        <v>137</v>
      </c>
      <c r="BK177" s="167">
        <f t="shared" si="44"/>
        <v>0</v>
      </c>
      <c r="BL177" s="16" t="s">
        <v>206</v>
      </c>
      <c r="BM177" s="165" t="s">
        <v>343</v>
      </c>
    </row>
    <row r="178" spans="2:65" s="1" customFormat="1" ht="16.5" customHeight="1">
      <c r="B178" s="31"/>
      <c r="C178" s="189" t="s">
        <v>77</v>
      </c>
      <c r="D178" s="189" t="s">
        <v>466</v>
      </c>
      <c r="E178" s="190" t="s">
        <v>1508</v>
      </c>
      <c r="F178" s="191" t="s">
        <v>1509</v>
      </c>
      <c r="G178" s="192" t="s">
        <v>234</v>
      </c>
      <c r="H178" s="193">
        <v>1</v>
      </c>
      <c r="I178" s="194"/>
      <c r="J178" s="195"/>
      <c r="K178" s="193">
        <f t="shared" si="32"/>
        <v>0</v>
      </c>
      <c r="L178" s="195"/>
      <c r="M178" s="196"/>
      <c r="N178" s="197" t="s">
        <v>1</v>
      </c>
      <c r="O178" s="121" t="s">
        <v>41</v>
      </c>
      <c r="P178" s="162">
        <f t="shared" si="33"/>
        <v>0</v>
      </c>
      <c r="Q178" s="162">
        <f t="shared" si="34"/>
        <v>0</v>
      </c>
      <c r="R178" s="162">
        <f t="shared" si="35"/>
        <v>0</v>
      </c>
      <c r="T178" s="163">
        <f t="shared" si="36"/>
        <v>0</v>
      </c>
      <c r="U178" s="163">
        <v>0</v>
      </c>
      <c r="V178" s="163">
        <f t="shared" si="37"/>
        <v>0</v>
      </c>
      <c r="W178" s="163">
        <v>0</v>
      </c>
      <c r="X178" s="164">
        <f t="shared" si="38"/>
        <v>0</v>
      </c>
      <c r="AR178" s="165" t="s">
        <v>247</v>
      </c>
      <c r="AT178" s="165" t="s">
        <v>466</v>
      </c>
      <c r="AU178" s="165" t="s">
        <v>137</v>
      </c>
      <c r="AY178" s="16" t="s">
        <v>163</v>
      </c>
      <c r="BE178" s="166">
        <f t="shared" si="39"/>
        <v>0</v>
      </c>
      <c r="BF178" s="166">
        <f t="shared" si="40"/>
        <v>0</v>
      </c>
      <c r="BG178" s="166">
        <f t="shared" si="41"/>
        <v>0</v>
      </c>
      <c r="BH178" s="166">
        <f t="shared" si="42"/>
        <v>0</v>
      </c>
      <c r="BI178" s="166">
        <f t="shared" si="43"/>
        <v>0</v>
      </c>
      <c r="BJ178" s="16" t="s">
        <v>137</v>
      </c>
      <c r="BK178" s="167">
        <f t="shared" si="44"/>
        <v>0</v>
      </c>
      <c r="BL178" s="16" t="s">
        <v>206</v>
      </c>
      <c r="BM178" s="165" t="s">
        <v>348</v>
      </c>
    </row>
    <row r="179" spans="2:65" s="1" customFormat="1" ht="24.15" customHeight="1">
      <c r="B179" s="31"/>
      <c r="C179" s="154" t="s">
        <v>77</v>
      </c>
      <c r="D179" s="154" t="s">
        <v>165</v>
      </c>
      <c r="E179" s="155" t="s">
        <v>1510</v>
      </c>
      <c r="F179" s="156" t="s">
        <v>1511</v>
      </c>
      <c r="G179" s="157" t="s">
        <v>234</v>
      </c>
      <c r="H179" s="158">
        <v>2</v>
      </c>
      <c r="I179" s="159"/>
      <c r="J179" s="159"/>
      <c r="K179" s="158">
        <f t="shared" si="32"/>
        <v>0</v>
      </c>
      <c r="L179" s="160"/>
      <c r="M179" s="31"/>
      <c r="N179" s="161" t="s">
        <v>1</v>
      </c>
      <c r="O179" s="121" t="s">
        <v>41</v>
      </c>
      <c r="P179" s="162">
        <f t="shared" si="33"/>
        <v>0</v>
      </c>
      <c r="Q179" s="162">
        <f t="shared" si="34"/>
        <v>0</v>
      </c>
      <c r="R179" s="162">
        <f t="shared" si="35"/>
        <v>0</v>
      </c>
      <c r="T179" s="163">
        <f t="shared" si="36"/>
        <v>0</v>
      </c>
      <c r="U179" s="163">
        <v>0</v>
      </c>
      <c r="V179" s="163">
        <f t="shared" si="37"/>
        <v>0</v>
      </c>
      <c r="W179" s="163">
        <v>0</v>
      </c>
      <c r="X179" s="164">
        <f t="shared" si="38"/>
        <v>0</v>
      </c>
      <c r="AR179" s="165" t="s">
        <v>206</v>
      </c>
      <c r="AT179" s="165" t="s">
        <v>165</v>
      </c>
      <c r="AU179" s="165" t="s">
        <v>137</v>
      </c>
      <c r="AY179" s="16" t="s">
        <v>163</v>
      </c>
      <c r="BE179" s="166">
        <f t="shared" si="39"/>
        <v>0</v>
      </c>
      <c r="BF179" s="166">
        <f t="shared" si="40"/>
        <v>0</v>
      </c>
      <c r="BG179" s="166">
        <f t="shared" si="41"/>
        <v>0</v>
      </c>
      <c r="BH179" s="166">
        <f t="shared" si="42"/>
        <v>0</v>
      </c>
      <c r="BI179" s="166">
        <f t="shared" si="43"/>
        <v>0</v>
      </c>
      <c r="BJ179" s="16" t="s">
        <v>137</v>
      </c>
      <c r="BK179" s="167">
        <f t="shared" si="44"/>
        <v>0</v>
      </c>
      <c r="BL179" s="16" t="s">
        <v>206</v>
      </c>
      <c r="BM179" s="165" t="s">
        <v>352</v>
      </c>
    </row>
    <row r="180" spans="2:65" s="1" customFormat="1" ht="24.15" customHeight="1">
      <c r="B180" s="31"/>
      <c r="C180" s="154" t="s">
        <v>77</v>
      </c>
      <c r="D180" s="154" t="s">
        <v>165</v>
      </c>
      <c r="E180" s="155" t="s">
        <v>1512</v>
      </c>
      <c r="F180" s="156" t="s">
        <v>1513</v>
      </c>
      <c r="G180" s="157" t="s">
        <v>195</v>
      </c>
      <c r="H180" s="158">
        <v>2</v>
      </c>
      <c r="I180" s="159"/>
      <c r="J180" s="159"/>
      <c r="K180" s="158">
        <f t="shared" si="32"/>
        <v>0</v>
      </c>
      <c r="L180" s="160"/>
      <c r="M180" s="31"/>
      <c r="N180" s="161" t="s">
        <v>1</v>
      </c>
      <c r="O180" s="121" t="s">
        <v>41</v>
      </c>
      <c r="P180" s="162">
        <f t="shared" si="33"/>
        <v>0</v>
      </c>
      <c r="Q180" s="162">
        <f t="shared" si="34"/>
        <v>0</v>
      </c>
      <c r="R180" s="162">
        <f t="shared" si="35"/>
        <v>0</v>
      </c>
      <c r="T180" s="163">
        <f t="shared" si="36"/>
        <v>0</v>
      </c>
      <c r="U180" s="163">
        <v>0</v>
      </c>
      <c r="V180" s="163">
        <f t="shared" si="37"/>
        <v>0</v>
      </c>
      <c r="W180" s="163">
        <v>0</v>
      </c>
      <c r="X180" s="164">
        <f t="shared" si="38"/>
        <v>0</v>
      </c>
      <c r="AR180" s="165" t="s">
        <v>206</v>
      </c>
      <c r="AT180" s="165" t="s">
        <v>165</v>
      </c>
      <c r="AU180" s="165" t="s">
        <v>137</v>
      </c>
      <c r="AY180" s="16" t="s">
        <v>163</v>
      </c>
      <c r="BE180" s="166">
        <f t="shared" si="39"/>
        <v>0</v>
      </c>
      <c r="BF180" s="166">
        <f t="shared" si="40"/>
        <v>0</v>
      </c>
      <c r="BG180" s="166">
        <f t="shared" si="41"/>
        <v>0</v>
      </c>
      <c r="BH180" s="166">
        <f t="shared" si="42"/>
        <v>0</v>
      </c>
      <c r="BI180" s="166">
        <f t="shared" si="43"/>
        <v>0</v>
      </c>
      <c r="BJ180" s="16" t="s">
        <v>137</v>
      </c>
      <c r="BK180" s="167">
        <f t="shared" si="44"/>
        <v>0</v>
      </c>
      <c r="BL180" s="16" t="s">
        <v>206</v>
      </c>
      <c r="BM180" s="165" t="s">
        <v>357</v>
      </c>
    </row>
    <row r="181" spans="2:65" s="1" customFormat="1" ht="24.15" customHeight="1">
      <c r="B181" s="31"/>
      <c r="C181" s="154" t="s">
        <v>77</v>
      </c>
      <c r="D181" s="154" t="s">
        <v>165</v>
      </c>
      <c r="E181" s="155" t="s">
        <v>1514</v>
      </c>
      <c r="F181" s="156" t="s">
        <v>1515</v>
      </c>
      <c r="G181" s="157" t="s">
        <v>234</v>
      </c>
      <c r="H181" s="158">
        <v>1</v>
      </c>
      <c r="I181" s="159"/>
      <c r="J181" s="159"/>
      <c r="K181" s="158">
        <f t="shared" si="32"/>
        <v>0</v>
      </c>
      <c r="L181" s="160"/>
      <c r="M181" s="31"/>
      <c r="N181" s="161" t="s">
        <v>1</v>
      </c>
      <c r="O181" s="121" t="s">
        <v>41</v>
      </c>
      <c r="P181" s="162">
        <f t="shared" si="33"/>
        <v>0</v>
      </c>
      <c r="Q181" s="162">
        <f t="shared" si="34"/>
        <v>0</v>
      </c>
      <c r="R181" s="162">
        <f t="shared" si="35"/>
        <v>0</v>
      </c>
      <c r="T181" s="163">
        <f t="shared" si="36"/>
        <v>0</v>
      </c>
      <c r="U181" s="163">
        <v>0</v>
      </c>
      <c r="V181" s="163">
        <f t="shared" si="37"/>
        <v>0</v>
      </c>
      <c r="W181" s="163">
        <v>0</v>
      </c>
      <c r="X181" s="164">
        <f t="shared" si="38"/>
        <v>0</v>
      </c>
      <c r="AR181" s="165" t="s">
        <v>206</v>
      </c>
      <c r="AT181" s="165" t="s">
        <v>165</v>
      </c>
      <c r="AU181" s="165" t="s">
        <v>137</v>
      </c>
      <c r="AY181" s="16" t="s">
        <v>163</v>
      </c>
      <c r="BE181" s="166">
        <f t="shared" si="39"/>
        <v>0</v>
      </c>
      <c r="BF181" s="166">
        <f t="shared" si="40"/>
        <v>0</v>
      </c>
      <c r="BG181" s="166">
        <f t="shared" si="41"/>
        <v>0</v>
      </c>
      <c r="BH181" s="166">
        <f t="shared" si="42"/>
        <v>0</v>
      </c>
      <c r="BI181" s="166">
        <f t="shared" si="43"/>
        <v>0</v>
      </c>
      <c r="BJ181" s="16" t="s">
        <v>137</v>
      </c>
      <c r="BK181" s="167">
        <f t="shared" si="44"/>
        <v>0</v>
      </c>
      <c r="BL181" s="16" t="s">
        <v>206</v>
      </c>
      <c r="BM181" s="165" t="s">
        <v>361</v>
      </c>
    </row>
    <row r="182" spans="2:65" s="1" customFormat="1" ht="24.15" customHeight="1">
      <c r="B182" s="31"/>
      <c r="C182" s="189" t="s">
        <v>77</v>
      </c>
      <c r="D182" s="189" t="s">
        <v>466</v>
      </c>
      <c r="E182" s="190" t="s">
        <v>1516</v>
      </c>
      <c r="F182" s="191" t="s">
        <v>1517</v>
      </c>
      <c r="G182" s="192" t="s">
        <v>234</v>
      </c>
      <c r="H182" s="193">
        <v>1</v>
      </c>
      <c r="I182" s="194"/>
      <c r="J182" s="195"/>
      <c r="K182" s="193">
        <f t="shared" si="32"/>
        <v>0</v>
      </c>
      <c r="L182" s="195"/>
      <c r="M182" s="196"/>
      <c r="N182" s="197" t="s">
        <v>1</v>
      </c>
      <c r="O182" s="121" t="s">
        <v>41</v>
      </c>
      <c r="P182" s="162">
        <f t="shared" si="33"/>
        <v>0</v>
      </c>
      <c r="Q182" s="162">
        <f t="shared" si="34"/>
        <v>0</v>
      </c>
      <c r="R182" s="162">
        <f t="shared" si="35"/>
        <v>0</v>
      </c>
      <c r="T182" s="163">
        <f t="shared" si="36"/>
        <v>0</v>
      </c>
      <c r="U182" s="163">
        <v>0</v>
      </c>
      <c r="V182" s="163">
        <f t="shared" si="37"/>
        <v>0</v>
      </c>
      <c r="W182" s="163">
        <v>0</v>
      </c>
      <c r="X182" s="164">
        <f t="shared" si="38"/>
        <v>0</v>
      </c>
      <c r="AR182" s="165" t="s">
        <v>247</v>
      </c>
      <c r="AT182" s="165" t="s">
        <v>466</v>
      </c>
      <c r="AU182" s="165" t="s">
        <v>137</v>
      </c>
      <c r="AY182" s="16" t="s">
        <v>163</v>
      </c>
      <c r="BE182" s="166">
        <f t="shared" si="39"/>
        <v>0</v>
      </c>
      <c r="BF182" s="166">
        <f t="shared" si="40"/>
        <v>0</v>
      </c>
      <c r="BG182" s="166">
        <f t="shared" si="41"/>
        <v>0</v>
      </c>
      <c r="BH182" s="166">
        <f t="shared" si="42"/>
        <v>0</v>
      </c>
      <c r="BI182" s="166">
        <f t="shared" si="43"/>
        <v>0</v>
      </c>
      <c r="BJ182" s="16" t="s">
        <v>137</v>
      </c>
      <c r="BK182" s="167">
        <f t="shared" si="44"/>
        <v>0</v>
      </c>
      <c r="BL182" s="16" t="s">
        <v>206</v>
      </c>
      <c r="BM182" s="165" t="s">
        <v>367</v>
      </c>
    </row>
    <row r="183" spans="2:65" s="1" customFormat="1" ht="24.15" customHeight="1">
      <c r="B183" s="31"/>
      <c r="C183" s="189" t="s">
        <v>77</v>
      </c>
      <c r="D183" s="189" t="s">
        <v>466</v>
      </c>
      <c r="E183" s="190" t="s">
        <v>1518</v>
      </c>
      <c r="F183" s="191" t="s">
        <v>1519</v>
      </c>
      <c r="G183" s="192" t="s">
        <v>234</v>
      </c>
      <c r="H183" s="193">
        <v>2</v>
      </c>
      <c r="I183" s="194"/>
      <c r="J183" s="195"/>
      <c r="K183" s="193">
        <f t="shared" si="32"/>
        <v>0</v>
      </c>
      <c r="L183" s="195"/>
      <c r="M183" s="196"/>
      <c r="N183" s="197" t="s">
        <v>1</v>
      </c>
      <c r="O183" s="121" t="s">
        <v>41</v>
      </c>
      <c r="P183" s="162">
        <f t="shared" si="33"/>
        <v>0</v>
      </c>
      <c r="Q183" s="162">
        <f t="shared" si="34"/>
        <v>0</v>
      </c>
      <c r="R183" s="162">
        <f t="shared" si="35"/>
        <v>0</v>
      </c>
      <c r="T183" s="163">
        <f t="shared" si="36"/>
        <v>0</v>
      </c>
      <c r="U183" s="163">
        <v>0</v>
      </c>
      <c r="V183" s="163">
        <f t="shared" si="37"/>
        <v>0</v>
      </c>
      <c r="W183" s="163">
        <v>0</v>
      </c>
      <c r="X183" s="164">
        <f t="shared" si="38"/>
        <v>0</v>
      </c>
      <c r="AR183" s="165" t="s">
        <v>247</v>
      </c>
      <c r="AT183" s="165" t="s">
        <v>466</v>
      </c>
      <c r="AU183" s="165" t="s">
        <v>137</v>
      </c>
      <c r="AY183" s="16" t="s">
        <v>163</v>
      </c>
      <c r="BE183" s="166">
        <f t="shared" si="39"/>
        <v>0</v>
      </c>
      <c r="BF183" s="166">
        <f t="shared" si="40"/>
        <v>0</v>
      </c>
      <c r="BG183" s="166">
        <f t="shared" si="41"/>
        <v>0</v>
      </c>
      <c r="BH183" s="166">
        <f t="shared" si="42"/>
        <v>0</v>
      </c>
      <c r="BI183" s="166">
        <f t="shared" si="43"/>
        <v>0</v>
      </c>
      <c r="BJ183" s="16" t="s">
        <v>137</v>
      </c>
      <c r="BK183" s="167">
        <f t="shared" si="44"/>
        <v>0</v>
      </c>
      <c r="BL183" s="16" t="s">
        <v>206</v>
      </c>
      <c r="BM183" s="165" t="s">
        <v>372</v>
      </c>
    </row>
    <row r="184" spans="2:65" s="1" customFormat="1" ht="16.5" customHeight="1">
      <c r="B184" s="31"/>
      <c r="C184" s="189" t="s">
        <v>77</v>
      </c>
      <c r="D184" s="189" t="s">
        <v>466</v>
      </c>
      <c r="E184" s="190" t="s">
        <v>1520</v>
      </c>
      <c r="F184" s="191" t="s">
        <v>1521</v>
      </c>
      <c r="G184" s="192" t="s">
        <v>234</v>
      </c>
      <c r="H184" s="193">
        <v>1</v>
      </c>
      <c r="I184" s="194"/>
      <c r="J184" s="195"/>
      <c r="K184" s="193">
        <f t="shared" si="32"/>
        <v>0</v>
      </c>
      <c r="L184" s="195"/>
      <c r="M184" s="196"/>
      <c r="N184" s="197" t="s">
        <v>1</v>
      </c>
      <c r="O184" s="121" t="s">
        <v>41</v>
      </c>
      <c r="P184" s="162">
        <f t="shared" si="33"/>
        <v>0</v>
      </c>
      <c r="Q184" s="162">
        <f t="shared" si="34"/>
        <v>0</v>
      </c>
      <c r="R184" s="162">
        <f t="shared" si="35"/>
        <v>0</v>
      </c>
      <c r="T184" s="163">
        <f t="shared" si="36"/>
        <v>0</v>
      </c>
      <c r="U184" s="163">
        <v>0</v>
      </c>
      <c r="V184" s="163">
        <f t="shared" si="37"/>
        <v>0</v>
      </c>
      <c r="W184" s="163">
        <v>0</v>
      </c>
      <c r="X184" s="164">
        <f t="shared" si="38"/>
        <v>0</v>
      </c>
      <c r="AR184" s="165" t="s">
        <v>247</v>
      </c>
      <c r="AT184" s="165" t="s">
        <v>466</v>
      </c>
      <c r="AU184" s="165" t="s">
        <v>137</v>
      </c>
      <c r="AY184" s="16" t="s">
        <v>163</v>
      </c>
      <c r="BE184" s="166">
        <f t="shared" si="39"/>
        <v>0</v>
      </c>
      <c r="BF184" s="166">
        <f t="shared" si="40"/>
        <v>0</v>
      </c>
      <c r="BG184" s="166">
        <f t="shared" si="41"/>
        <v>0</v>
      </c>
      <c r="BH184" s="166">
        <f t="shared" si="42"/>
        <v>0</v>
      </c>
      <c r="BI184" s="166">
        <f t="shared" si="43"/>
        <v>0</v>
      </c>
      <c r="BJ184" s="16" t="s">
        <v>137</v>
      </c>
      <c r="BK184" s="167">
        <f t="shared" si="44"/>
        <v>0</v>
      </c>
      <c r="BL184" s="16" t="s">
        <v>206</v>
      </c>
      <c r="BM184" s="165" t="s">
        <v>376</v>
      </c>
    </row>
    <row r="185" spans="2:65" s="11" customFormat="1" ht="22.8" customHeight="1">
      <c r="B185" s="141"/>
      <c r="D185" s="142" t="s">
        <v>76</v>
      </c>
      <c r="E185" s="152" t="s">
        <v>1522</v>
      </c>
      <c r="F185" s="152" t="s">
        <v>1523</v>
      </c>
      <c r="I185" s="144"/>
      <c r="J185" s="144"/>
      <c r="K185" s="153">
        <f>BK185</f>
        <v>0</v>
      </c>
      <c r="M185" s="141"/>
      <c r="N185" s="146"/>
      <c r="Q185" s="147">
        <f>SUM(Q186:Q193)</f>
        <v>0</v>
      </c>
      <c r="R185" s="147">
        <f>SUM(R186:R193)</f>
        <v>0</v>
      </c>
      <c r="T185" s="148">
        <f>SUM(T186:T193)</f>
        <v>0</v>
      </c>
      <c r="V185" s="148">
        <f>SUM(V186:V193)</f>
        <v>0</v>
      </c>
      <c r="X185" s="149">
        <f>SUM(X186:X193)</f>
        <v>0</v>
      </c>
      <c r="AR185" s="142" t="s">
        <v>137</v>
      </c>
      <c r="AT185" s="150" t="s">
        <v>76</v>
      </c>
      <c r="AU185" s="150" t="s">
        <v>85</v>
      </c>
      <c r="AY185" s="142" t="s">
        <v>163</v>
      </c>
      <c r="BK185" s="151">
        <f>SUM(BK186:BK193)</f>
        <v>0</v>
      </c>
    </row>
    <row r="186" spans="2:65" s="1" customFormat="1" ht="24.15" customHeight="1">
      <c r="B186" s="31"/>
      <c r="C186" s="154" t="s">
        <v>77</v>
      </c>
      <c r="D186" s="154" t="s">
        <v>165</v>
      </c>
      <c r="E186" s="155" t="s">
        <v>1524</v>
      </c>
      <c r="F186" s="156" t="s">
        <v>1525</v>
      </c>
      <c r="G186" s="157" t="s">
        <v>520</v>
      </c>
      <c r="H186" s="158">
        <v>260</v>
      </c>
      <c r="I186" s="159"/>
      <c r="J186" s="159"/>
      <c r="K186" s="158">
        <f t="shared" ref="K186:K193" si="45">ROUND(P186*H186,3)</f>
        <v>0</v>
      </c>
      <c r="L186" s="160"/>
      <c r="M186" s="31"/>
      <c r="N186" s="161" t="s">
        <v>1</v>
      </c>
      <c r="O186" s="121" t="s">
        <v>41</v>
      </c>
      <c r="P186" s="162">
        <f t="shared" ref="P186:P193" si="46">I186+J186</f>
        <v>0</v>
      </c>
      <c r="Q186" s="162">
        <f t="shared" ref="Q186:Q193" si="47">ROUND(I186*H186,3)</f>
        <v>0</v>
      </c>
      <c r="R186" s="162">
        <f t="shared" ref="R186:R193" si="48">ROUND(J186*H186,3)</f>
        <v>0</v>
      </c>
      <c r="T186" s="163">
        <f t="shared" ref="T186:T193" si="49">S186*H186</f>
        <v>0</v>
      </c>
      <c r="U186" s="163">
        <v>0</v>
      </c>
      <c r="V186" s="163">
        <f t="shared" ref="V186:V193" si="50">U186*H186</f>
        <v>0</v>
      </c>
      <c r="W186" s="163">
        <v>0</v>
      </c>
      <c r="X186" s="164">
        <f t="shared" ref="X186:X193" si="51">W186*H186</f>
        <v>0</v>
      </c>
      <c r="AR186" s="165" t="s">
        <v>206</v>
      </c>
      <c r="AT186" s="165" t="s">
        <v>165</v>
      </c>
      <c r="AU186" s="165" t="s">
        <v>137</v>
      </c>
      <c r="AY186" s="16" t="s">
        <v>163</v>
      </c>
      <c r="BE186" s="166">
        <f t="shared" ref="BE186:BE193" si="52">IF(O186="základná",K186,0)</f>
        <v>0</v>
      </c>
      <c r="BF186" s="166">
        <f t="shared" ref="BF186:BF193" si="53">IF(O186="znížená",K186,0)</f>
        <v>0</v>
      </c>
      <c r="BG186" s="166">
        <f t="shared" ref="BG186:BG193" si="54">IF(O186="zákl. prenesená",K186,0)</f>
        <v>0</v>
      </c>
      <c r="BH186" s="166">
        <f t="shared" ref="BH186:BH193" si="55">IF(O186="zníž. prenesená",K186,0)</f>
        <v>0</v>
      </c>
      <c r="BI186" s="166">
        <f t="shared" ref="BI186:BI193" si="56">IF(O186="nulová",K186,0)</f>
        <v>0</v>
      </c>
      <c r="BJ186" s="16" t="s">
        <v>137</v>
      </c>
      <c r="BK186" s="167">
        <f t="shared" ref="BK186:BK193" si="57">ROUND(P186*H186,3)</f>
        <v>0</v>
      </c>
      <c r="BL186" s="16" t="s">
        <v>206</v>
      </c>
      <c r="BM186" s="165" t="s">
        <v>381</v>
      </c>
    </row>
    <row r="187" spans="2:65" s="1" customFormat="1" ht="24.15" customHeight="1">
      <c r="B187" s="31"/>
      <c r="C187" s="154" t="s">
        <v>77</v>
      </c>
      <c r="D187" s="154" t="s">
        <v>165</v>
      </c>
      <c r="E187" s="155" t="s">
        <v>1526</v>
      </c>
      <c r="F187" s="156" t="s">
        <v>1527</v>
      </c>
      <c r="G187" s="157" t="s">
        <v>520</v>
      </c>
      <c r="H187" s="158">
        <v>200</v>
      </c>
      <c r="I187" s="159"/>
      <c r="J187" s="159"/>
      <c r="K187" s="158">
        <f t="shared" si="45"/>
        <v>0</v>
      </c>
      <c r="L187" s="160"/>
      <c r="M187" s="31"/>
      <c r="N187" s="161" t="s">
        <v>1</v>
      </c>
      <c r="O187" s="121" t="s">
        <v>41</v>
      </c>
      <c r="P187" s="162">
        <f t="shared" si="46"/>
        <v>0</v>
      </c>
      <c r="Q187" s="162">
        <f t="shared" si="47"/>
        <v>0</v>
      </c>
      <c r="R187" s="162">
        <f t="shared" si="48"/>
        <v>0</v>
      </c>
      <c r="T187" s="163">
        <f t="shared" si="49"/>
        <v>0</v>
      </c>
      <c r="U187" s="163">
        <v>0</v>
      </c>
      <c r="V187" s="163">
        <f t="shared" si="50"/>
        <v>0</v>
      </c>
      <c r="W187" s="163">
        <v>0</v>
      </c>
      <c r="X187" s="164">
        <f t="shared" si="51"/>
        <v>0</v>
      </c>
      <c r="AR187" s="165" t="s">
        <v>206</v>
      </c>
      <c r="AT187" s="165" t="s">
        <v>165</v>
      </c>
      <c r="AU187" s="165" t="s">
        <v>137</v>
      </c>
      <c r="AY187" s="16" t="s">
        <v>163</v>
      </c>
      <c r="BE187" s="166">
        <f t="shared" si="52"/>
        <v>0</v>
      </c>
      <c r="BF187" s="166">
        <f t="shared" si="53"/>
        <v>0</v>
      </c>
      <c r="BG187" s="166">
        <f t="shared" si="54"/>
        <v>0</v>
      </c>
      <c r="BH187" s="166">
        <f t="shared" si="55"/>
        <v>0</v>
      </c>
      <c r="BI187" s="166">
        <f t="shared" si="56"/>
        <v>0</v>
      </c>
      <c r="BJ187" s="16" t="s">
        <v>137</v>
      </c>
      <c r="BK187" s="167">
        <f t="shared" si="57"/>
        <v>0</v>
      </c>
      <c r="BL187" s="16" t="s">
        <v>206</v>
      </c>
      <c r="BM187" s="165" t="s">
        <v>385</v>
      </c>
    </row>
    <row r="188" spans="2:65" s="1" customFormat="1" ht="21.75" customHeight="1">
      <c r="B188" s="31"/>
      <c r="C188" s="154" t="s">
        <v>77</v>
      </c>
      <c r="D188" s="154" t="s">
        <v>165</v>
      </c>
      <c r="E188" s="155" t="s">
        <v>1528</v>
      </c>
      <c r="F188" s="156" t="s">
        <v>1529</v>
      </c>
      <c r="G188" s="157" t="s">
        <v>520</v>
      </c>
      <c r="H188" s="158">
        <v>180</v>
      </c>
      <c r="I188" s="159"/>
      <c r="J188" s="159"/>
      <c r="K188" s="158">
        <f t="shared" si="45"/>
        <v>0</v>
      </c>
      <c r="L188" s="160"/>
      <c r="M188" s="31"/>
      <c r="N188" s="161" t="s">
        <v>1</v>
      </c>
      <c r="O188" s="121" t="s">
        <v>41</v>
      </c>
      <c r="P188" s="162">
        <f t="shared" si="46"/>
        <v>0</v>
      </c>
      <c r="Q188" s="162">
        <f t="shared" si="47"/>
        <v>0</v>
      </c>
      <c r="R188" s="162">
        <f t="shared" si="48"/>
        <v>0</v>
      </c>
      <c r="T188" s="163">
        <f t="shared" si="49"/>
        <v>0</v>
      </c>
      <c r="U188" s="163">
        <v>0</v>
      </c>
      <c r="V188" s="163">
        <f t="shared" si="50"/>
        <v>0</v>
      </c>
      <c r="W188" s="163">
        <v>0</v>
      </c>
      <c r="X188" s="164">
        <f t="shared" si="51"/>
        <v>0</v>
      </c>
      <c r="AR188" s="165" t="s">
        <v>206</v>
      </c>
      <c r="AT188" s="165" t="s">
        <v>165</v>
      </c>
      <c r="AU188" s="165" t="s">
        <v>137</v>
      </c>
      <c r="AY188" s="16" t="s">
        <v>163</v>
      </c>
      <c r="BE188" s="166">
        <f t="shared" si="52"/>
        <v>0</v>
      </c>
      <c r="BF188" s="166">
        <f t="shared" si="53"/>
        <v>0</v>
      </c>
      <c r="BG188" s="166">
        <f t="shared" si="54"/>
        <v>0</v>
      </c>
      <c r="BH188" s="166">
        <f t="shared" si="55"/>
        <v>0</v>
      </c>
      <c r="BI188" s="166">
        <f t="shared" si="56"/>
        <v>0</v>
      </c>
      <c r="BJ188" s="16" t="s">
        <v>137</v>
      </c>
      <c r="BK188" s="167">
        <f t="shared" si="57"/>
        <v>0</v>
      </c>
      <c r="BL188" s="16" t="s">
        <v>206</v>
      </c>
      <c r="BM188" s="165" t="s">
        <v>395</v>
      </c>
    </row>
    <row r="189" spans="2:65" s="1" customFormat="1" ht="21.75" customHeight="1">
      <c r="B189" s="31"/>
      <c r="C189" s="154" t="s">
        <v>77</v>
      </c>
      <c r="D189" s="154" t="s">
        <v>165</v>
      </c>
      <c r="E189" s="155" t="s">
        <v>1530</v>
      </c>
      <c r="F189" s="156" t="s">
        <v>1531</v>
      </c>
      <c r="G189" s="157" t="s">
        <v>520</v>
      </c>
      <c r="H189" s="158">
        <v>60</v>
      </c>
      <c r="I189" s="159"/>
      <c r="J189" s="159"/>
      <c r="K189" s="158">
        <f t="shared" si="45"/>
        <v>0</v>
      </c>
      <c r="L189" s="160"/>
      <c r="M189" s="31"/>
      <c r="N189" s="161" t="s">
        <v>1</v>
      </c>
      <c r="O189" s="121" t="s">
        <v>41</v>
      </c>
      <c r="P189" s="162">
        <f t="shared" si="46"/>
        <v>0</v>
      </c>
      <c r="Q189" s="162">
        <f t="shared" si="47"/>
        <v>0</v>
      </c>
      <c r="R189" s="162">
        <f t="shared" si="48"/>
        <v>0</v>
      </c>
      <c r="T189" s="163">
        <f t="shared" si="49"/>
        <v>0</v>
      </c>
      <c r="U189" s="163">
        <v>0</v>
      </c>
      <c r="V189" s="163">
        <f t="shared" si="50"/>
        <v>0</v>
      </c>
      <c r="W189" s="163">
        <v>0</v>
      </c>
      <c r="X189" s="164">
        <f t="shared" si="51"/>
        <v>0</v>
      </c>
      <c r="AR189" s="165" t="s">
        <v>206</v>
      </c>
      <c r="AT189" s="165" t="s">
        <v>165</v>
      </c>
      <c r="AU189" s="165" t="s">
        <v>137</v>
      </c>
      <c r="AY189" s="16" t="s">
        <v>163</v>
      </c>
      <c r="BE189" s="166">
        <f t="shared" si="52"/>
        <v>0</v>
      </c>
      <c r="BF189" s="166">
        <f t="shared" si="53"/>
        <v>0</v>
      </c>
      <c r="BG189" s="166">
        <f t="shared" si="54"/>
        <v>0</v>
      </c>
      <c r="BH189" s="166">
        <f t="shared" si="55"/>
        <v>0</v>
      </c>
      <c r="BI189" s="166">
        <f t="shared" si="56"/>
        <v>0</v>
      </c>
      <c r="BJ189" s="16" t="s">
        <v>137</v>
      </c>
      <c r="BK189" s="167">
        <f t="shared" si="57"/>
        <v>0</v>
      </c>
      <c r="BL189" s="16" t="s">
        <v>206</v>
      </c>
      <c r="BM189" s="165" t="s">
        <v>407</v>
      </c>
    </row>
    <row r="190" spans="2:65" s="1" customFormat="1" ht="21.75" customHeight="1">
      <c r="B190" s="31"/>
      <c r="C190" s="154" t="s">
        <v>77</v>
      </c>
      <c r="D190" s="154" t="s">
        <v>165</v>
      </c>
      <c r="E190" s="155" t="s">
        <v>1532</v>
      </c>
      <c r="F190" s="156" t="s">
        <v>1533</v>
      </c>
      <c r="G190" s="157" t="s">
        <v>520</v>
      </c>
      <c r="H190" s="158">
        <v>80</v>
      </c>
      <c r="I190" s="159"/>
      <c r="J190" s="159"/>
      <c r="K190" s="158">
        <f t="shared" si="45"/>
        <v>0</v>
      </c>
      <c r="L190" s="160"/>
      <c r="M190" s="31"/>
      <c r="N190" s="161" t="s">
        <v>1</v>
      </c>
      <c r="O190" s="121" t="s">
        <v>41</v>
      </c>
      <c r="P190" s="162">
        <f t="shared" si="46"/>
        <v>0</v>
      </c>
      <c r="Q190" s="162">
        <f t="shared" si="47"/>
        <v>0</v>
      </c>
      <c r="R190" s="162">
        <f t="shared" si="48"/>
        <v>0</v>
      </c>
      <c r="T190" s="163">
        <f t="shared" si="49"/>
        <v>0</v>
      </c>
      <c r="U190" s="163">
        <v>0</v>
      </c>
      <c r="V190" s="163">
        <f t="shared" si="50"/>
        <v>0</v>
      </c>
      <c r="W190" s="163">
        <v>0</v>
      </c>
      <c r="X190" s="164">
        <f t="shared" si="51"/>
        <v>0</v>
      </c>
      <c r="AR190" s="165" t="s">
        <v>206</v>
      </c>
      <c r="AT190" s="165" t="s">
        <v>165</v>
      </c>
      <c r="AU190" s="165" t="s">
        <v>137</v>
      </c>
      <c r="AY190" s="16" t="s">
        <v>163</v>
      </c>
      <c r="BE190" s="166">
        <f t="shared" si="52"/>
        <v>0</v>
      </c>
      <c r="BF190" s="166">
        <f t="shared" si="53"/>
        <v>0</v>
      </c>
      <c r="BG190" s="166">
        <f t="shared" si="54"/>
        <v>0</v>
      </c>
      <c r="BH190" s="166">
        <f t="shared" si="55"/>
        <v>0</v>
      </c>
      <c r="BI190" s="166">
        <f t="shared" si="56"/>
        <v>0</v>
      </c>
      <c r="BJ190" s="16" t="s">
        <v>137</v>
      </c>
      <c r="BK190" s="167">
        <f t="shared" si="57"/>
        <v>0</v>
      </c>
      <c r="BL190" s="16" t="s">
        <v>206</v>
      </c>
      <c r="BM190" s="165" t="s">
        <v>410</v>
      </c>
    </row>
    <row r="191" spans="2:65" s="1" customFormat="1" ht="21.75" customHeight="1">
      <c r="B191" s="31"/>
      <c r="C191" s="154" t="s">
        <v>77</v>
      </c>
      <c r="D191" s="154" t="s">
        <v>165</v>
      </c>
      <c r="E191" s="155" t="s">
        <v>1534</v>
      </c>
      <c r="F191" s="156" t="s">
        <v>1535</v>
      </c>
      <c r="G191" s="157" t="s">
        <v>520</v>
      </c>
      <c r="H191" s="158">
        <v>60</v>
      </c>
      <c r="I191" s="159"/>
      <c r="J191" s="159"/>
      <c r="K191" s="158">
        <f t="shared" si="45"/>
        <v>0</v>
      </c>
      <c r="L191" s="160"/>
      <c r="M191" s="31"/>
      <c r="N191" s="161" t="s">
        <v>1</v>
      </c>
      <c r="O191" s="121" t="s">
        <v>41</v>
      </c>
      <c r="P191" s="162">
        <f t="shared" si="46"/>
        <v>0</v>
      </c>
      <c r="Q191" s="162">
        <f t="shared" si="47"/>
        <v>0</v>
      </c>
      <c r="R191" s="162">
        <f t="shared" si="48"/>
        <v>0</v>
      </c>
      <c r="T191" s="163">
        <f t="shared" si="49"/>
        <v>0</v>
      </c>
      <c r="U191" s="163">
        <v>0</v>
      </c>
      <c r="V191" s="163">
        <f t="shared" si="50"/>
        <v>0</v>
      </c>
      <c r="W191" s="163">
        <v>0</v>
      </c>
      <c r="X191" s="164">
        <f t="shared" si="51"/>
        <v>0</v>
      </c>
      <c r="AR191" s="165" t="s">
        <v>206</v>
      </c>
      <c r="AT191" s="165" t="s">
        <v>165</v>
      </c>
      <c r="AU191" s="165" t="s">
        <v>137</v>
      </c>
      <c r="AY191" s="16" t="s">
        <v>163</v>
      </c>
      <c r="BE191" s="166">
        <f t="shared" si="52"/>
        <v>0</v>
      </c>
      <c r="BF191" s="166">
        <f t="shared" si="53"/>
        <v>0</v>
      </c>
      <c r="BG191" s="166">
        <f t="shared" si="54"/>
        <v>0</v>
      </c>
      <c r="BH191" s="166">
        <f t="shared" si="55"/>
        <v>0</v>
      </c>
      <c r="BI191" s="166">
        <f t="shared" si="56"/>
        <v>0</v>
      </c>
      <c r="BJ191" s="16" t="s">
        <v>137</v>
      </c>
      <c r="BK191" s="167">
        <f t="shared" si="57"/>
        <v>0</v>
      </c>
      <c r="BL191" s="16" t="s">
        <v>206</v>
      </c>
      <c r="BM191" s="165" t="s">
        <v>416</v>
      </c>
    </row>
    <row r="192" spans="2:65" s="1" customFormat="1" ht="21.75" customHeight="1">
      <c r="B192" s="31"/>
      <c r="C192" s="154" t="s">
        <v>77</v>
      </c>
      <c r="D192" s="154" t="s">
        <v>165</v>
      </c>
      <c r="E192" s="155" t="s">
        <v>1536</v>
      </c>
      <c r="F192" s="156" t="s">
        <v>1537</v>
      </c>
      <c r="G192" s="157" t="s">
        <v>520</v>
      </c>
      <c r="H192" s="158">
        <v>60</v>
      </c>
      <c r="I192" s="159"/>
      <c r="J192" s="159"/>
      <c r="K192" s="158">
        <f t="shared" si="45"/>
        <v>0</v>
      </c>
      <c r="L192" s="160"/>
      <c r="M192" s="31"/>
      <c r="N192" s="161" t="s">
        <v>1</v>
      </c>
      <c r="O192" s="121" t="s">
        <v>41</v>
      </c>
      <c r="P192" s="162">
        <f t="shared" si="46"/>
        <v>0</v>
      </c>
      <c r="Q192" s="162">
        <f t="shared" si="47"/>
        <v>0</v>
      </c>
      <c r="R192" s="162">
        <f t="shared" si="48"/>
        <v>0</v>
      </c>
      <c r="T192" s="163">
        <f t="shared" si="49"/>
        <v>0</v>
      </c>
      <c r="U192" s="163">
        <v>0</v>
      </c>
      <c r="V192" s="163">
        <f t="shared" si="50"/>
        <v>0</v>
      </c>
      <c r="W192" s="163">
        <v>0</v>
      </c>
      <c r="X192" s="164">
        <f t="shared" si="51"/>
        <v>0</v>
      </c>
      <c r="AR192" s="165" t="s">
        <v>206</v>
      </c>
      <c r="AT192" s="165" t="s">
        <v>165</v>
      </c>
      <c r="AU192" s="165" t="s">
        <v>137</v>
      </c>
      <c r="AY192" s="16" t="s">
        <v>163</v>
      </c>
      <c r="BE192" s="166">
        <f t="shared" si="52"/>
        <v>0</v>
      </c>
      <c r="BF192" s="166">
        <f t="shared" si="53"/>
        <v>0</v>
      </c>
      <c r="BG192" s="166">
        <f t="shared" si="54"/>
        <v>0</v>
      </c>
      <c r="BH192" s="166">
        <f t="shared" si="55"/>
        <v>0</v>
      </c>
      <c r="BI192" s="166">
        <f t="shared" si="56"/>
        <v>0</v>
      </c>
      <c r="BJ192" s="16" t="s">
        <v>137</v>
      </c>
      <c r="BK192" s="167">
        <f t="shared" si="57"/>
        <v>0</v>
      </c>
      <c r="BL192" s="16" t="s">
        <v>206</v>
      </c>
      <c r="BM192" s="165" t="s">
        <v>420</v>
      </c>
    </row>
    <row r="193" spans="2:65" s="1" customFormat="1" ht="21.75" customHeight="1">
      <c r="B193" s="31"/>
      <c r="C193" s="154" t="s">
        <v>77</v>
      </c>
      <c r="D193" s="154" t="s">
        <v>165</v>
      </c>
      <c r="E193" s="155" t="s">
        <v>1538</v>
      </c>
      <c r="F193" s="156" t="s">
        <v>1539</v>
      </c>
      <c r="G193" s="157" t="s">
        <v>520</v>
      </c>
      <c r="H193" s="158">
        <v>20</v>
      </c>
      <c r="I193" s="159"/>
      <c r="J193" s="159"/>
      <c r="K193" s="158">
        <f t="shared" si="45"/>
        <v>0</v>
      </c>
      <c r="L193" s="160"/>
      <c r="M193" s="31"/>
      <c r="N193" s="161" t="s">
        <v>1</v>
      </c>
      <c r="O193" s="121" t="s">
        <v>41</v>
      </c>
      <c r="P193" s="162">
        <f t="shared" si="46"/>
        <v>0</v>
      </c>
      <c r="Q193" s="162">
        <f t="shared" si="47"/>
        <v>0</v>
      </c>
      <c r="R193" s="162">
        <f t="shared" si="48"/>
        <v>0</v>
      </c>
      <c r="T193" s="163">
        <f t="shared" si="49"/>
        <v>0</v>
      </c>
      <c r="U193" s="163">
        <v>0</v>
      </c>
      <c r="V193" s="163">
        <f t="shared" si="50"/>
        <v>0</v>
      </c>
      <c r="W193" s="163">
        <v>0</v>
      </c>
      <c r="X193" s="164">
        <f t="shared" si="51"/>
        <v>0</v>
      </c>
      <c r="AR193" s="165" t="s">
        <v>206</v>
      </c>
      <c r="AT193" s="165" t="s">
        <v>165</v>
      </c>
      <c r="AU193" s="165" t="s">
        <v>137</v>
      </c>
      <c r="AY193" s="16" t="s">
        <v>163</v>
      </c>
      <c r="BE193" s="166">
        <f t="shared" si="52"/>
        <v>0</v>
      </c>
      <c r="BF193" s="166">
        <f t="shared" si="53"/>
        <v>0</v>
      </c>
      <c r="BG193" s="166">
        <f t="shared" si="54"/>
        <v>0</v>
      </c>
      <c r="BH193" s="166">
        <f t="shared" si="55"/>
        <v>0</v>
      </c>
      <c r="BI193" s="166">
        <f t="shared" si="56"/>
        <v>0</v>
      </c>
      <c r="BJ193" s="16" t="s">
        <v>137</v>
      </c>
      <c r="BK193" s="167">
        <f t="shared" si="57"/>
        <v>0</v>
      </c>
      <c r="BL193" s="16" t="s">
        <v>206</v>
      </c>
      <c r="BM193" s="165" t="s">
        <v>426</v>
      </c>
    </row>
    <row r="194" spans="2:65" s="11" customFormat="1" ht="22.8" customHeight="1">
      <c r="B194" s="141"/>
      <c r="D194" s="142" t="s">
        <v>76</v>
      </c>
      <c r="E194" s="152" t="s">
        <v>1540</v>
      </c>
      <c r="F194" s="152" t="s">
        <v>1541</v>
      </c>
      <c r="I194" s="144"/>
      <c r="J194" s="144"/>
      <c r="K194" s="153">
        <f>BK194</f>
        <v>0</v>
      </c>
      <c r="M194" s="141"/>
      <c r="N194" s="146"/>
      <c r="Q194" s="147">
        <f>SUM(Q195:Q222)</f>
        <v>0</v>
      </c>
      <c r="R194" s="147">
        <f>SUM(R195:R222)</f>
        <v>0</v>
      </c>
      <c r="T194" s="148">
        <f>SUM(T195:T222)</f>
        <v>0</v>
      </c>
      <c r="V194" s="148">
        <f>SUM(V195:V222)</f>
        <v>0</v>
      </c>
      <c r="X194" s="149">
        <f>SUM(X195:X222)</f>
        <v>0</v>
      </c>
      <c r="AR194" s="142" t="s">
        <v>137</v>
      </c>
      <c r="AT194" s="150" t="s">
        <v>76</v>
      </c>
      <c r="AU194" s="150" t="s">
        <v>85</v>
      </c>
      <c r="AY194" s="142" t="s">
        <v>163</v>
      </c>
      <c r="BK194" s="151">
        <f>SUM(BK195:BK222)</f>
        <v>0</v>
      </c>
    </row>
    <row r="195" spans="2:65" s="1" customFormat="1" ht="16.5" customHeight="1">
      <c r="B195" s="31"/>
      <c r="C195" s="154" t="s">
        <v>77</v>
      </c>
      <c r="D195" s="154" t="s">
        <v>165</v>
      </c>
      <c r="E195" s="155" t="s">
        <v>1542</v>
      </c>
      <c r="F195" s="156" t="s">
        <v>1543</v>
      </c>
      <c r="G195" s="157" t="s">
        <v>234</v>
      </c>
      <c r="H195" s="158">
        <v>116</v>
      </c>
      <c r="I195" s="159"/>
      <c r="J195" s="159"/>
      <c r="K195" s="158">
        <f t="shared" ref="K195:K222" si="58">ROUND(P195*H195,3)</f>
        <v>0</v>
      </c>
      <c r="L195" s="160"/>
      <c r="M195" s="31"/>
      <c r="N195" s="161" t="s">
        <v>1</v>
      </c>
      <c r="O195" s="121" t="s">
        <v>41</v>
      </c>
      <c r="P195" s="162">
        <f t="shared" ref="P195:P222" si="59">I195+J195</f>
        <v>0</v>
      </c>
      <c r="Q195" s="162">
        <f t="shared" ref="Q195:Q222" si="60">ROUND(I195*H195,3)</f>
        <v>0</v>
      </c>
      <c r="R195" s="162">
        <f t="shared" ref="R195:R222" si="61">ROUND(J195*H195,3)</f>
        <v>0</v>
      </c>
      <c r="T195" s="163">
        <f t="shared" ref="T195:T222" si="62">S195*H195</f>
        <v>0</v>
      </c>
      <c r="U195" s="163">
        <v>0</v>
      </c>
      <c r="V195" s="163">
        <f t="shared" ref="V195:V222" si="63">U195*H195</f>
        <v>0</v>
      </c>
      <c r="W195" s="163">
        <v>0</v>
      </c>
      <c r="X195" s="164">
        <f t="shared" ref="X195:X222" si="64">W195*H195</f>
        <v>0</v>
      </c>
      <c r="AR195" s="165" t="s">
        <v>206</v>
      </c>
      <c r="AT195" s="165" t="s">
        <v>165</v>
      </c>
      <c r="AU195" s="165" t="s">
        <v>137</v>
      </c>
      <c r="AY195" s="16" t="s">
        <v>163</v>
      </c>
      <c r="BE195" s="166">
        <f t="shared" ref="BE195:BE222" si="65">IF(O195="základná",K195,0)</f>
        <v>0</v>
      </c>
      <c r="BF195" s="166">
        <f t="shared" ref="BF195:BF222" si="66">IF(O195="znížená",K195,0)</f>
        <v>0</v>
      </c>
      <c r="BG195" s="166">
        <f t="shared" ref="BG195:BG222" si="67">IF(O195="zákl. prenesená",K195,0)</f>
        <v>0</v>
      </c>
      <c r="BH195" s="166">
        <f t="shared" ref="BH195:BH222" si="68">IF(O195="zníž. prenesená",K195,0)</f>
        <v>0</v>
      </c>
      <c r="BI195" s="166">
        <f t="shared" ref="BI195:BI222" si="69">IF(O195="nulová",K195,0)</f>
        <v>0</v>
      </c>
      <c r="BJ195" s="16" t="s">
        <v>137</v>
      </c>
      <c r="BK195" s="167">
        <f t="shared" ref="BK195:BK222" si="70">ROUND(P195*H195,3)</f>
        <v>0</v>
      </c>
      <c r="BL195" s="16" t="s">
        <v>206</v>
      </c>
      <c r="BM195" s="165" t="s">
        <v>430</v>
      </c>
    </row>
    <row r="196" spans="2:65" s="1" customFormat="1" ht="33" customHeight="1">
      <c r="B196" s="31"/>
      <c r="C196" s="189" t="s">
        <v>77</v>
      </c>
      <c r="D196" s="189" t="s">
        <v>466</v>
      </c>
      <c r="E196" s="190" t="s">
        <v>1544</v>
      </c>
      <c r="F196" s="191" t="s">
        <v>1545</v>
      </c>
      <c r="G196" s="192" t="s">
        <v>234</v>
      </c>
      <c r="H196" s="193">
        <v>58</v>
      </c>
      <c r="I196" s="194"/>
      <c r="J196" s="195"/>
      <c r="K196" s="193">
        <f t="shared" si="58"/>
        <v>0</v>
      </c>
      <c r="L196" s="195"/>
      <c r="M196" s="196"/>
      <c r="N196" s="197" t="s">
        <v>1</v>
      </c>
      <c r="O196" s="121" t="s">
        <v>41</v>
      </c>
      <c r="P196" s="162">
        <f t="shared" si="59"/>
        <v>0</v>
      </c>
      <c r="Q196" s="162">
        <f t="shared" si="60"/>
        <v>0</v>
      </c>
      <c r="R196" s="162">
        <f t="shared" si="61"/>
        <v>0</v>
      </c>
      <c r="T196" s="163">
        <f t="shared" si="62"/>
        <v>0</v>
      </c>
      <c r="U196" s="163">
        <v>0</v>
      </c>
      <c r="V196" s="163">
        <f t="shared" si="63"/>
        <v>0</v>
      </c>
      <c r="W196" s="163">
        <v>0</v>
      </c>
      <c r="X196" s="164">
        <f t="shared" si="64"/>
        <v>0</v>
      </c>
      <c r="AR196" s="165" t="s">
        <v>247</v>
      </c>
      <c r="AT196" s="165" t="s">
        <v>466</v>
      </c>
      <c r="AU196" s="165" t="s">
        <v>137</v>
      </c>
      <c r="AY196" s="16" t="s">
        <v>163</v>
      </c>
      <c r="BE196" s="166">
        <f t="shared" si="65"/>
        <v>0</v>
      </c>
      <c r="BF196" s="166">
        <f t="shared" si="66"/>
        <v>0</v>
      </c>
      <c r="BG196" s="166">
        <f t="shared" si="67"/>
        <v>0</v>
      </c>
      <c r="BH196" s="166">
        <f t="shared" si="68"/>
        <v>0</v>
      </c>
      <c r="BI196" s="166">
        <f t="shared" si="69"/>
        <v>0</v>
      </c>
      <c r="BJ196" s="16" t="s">
        <v>137</v>
      </c>
      <c r="BK196" s="167">
        <f t="shared" si="70"/>
        <v>0</v>
      </c>
      <c r="BL196" s="16" t="s">
        <v>206</v>
      </c>
      <c r="BM196" s="165" t="s">
        <v>436</v>
      </c>
    </row>
    <row r="197" spans="2:65" s="1" customFormat="1" ht="33" customHeight="1">
      <c r="B197" s="31"/>
      <c r="C197" s="189" t="s">
        <v>77</v>
      </c>
      <c r="D197" s="189" t="s">
        <v>466</v>
      </c>
      <c r="E197" s="190" t="s">
        <v>1546</v>
      </c>
      <c r="F197" s="191" t="s">
        <v>1547</v>
      </c>
      <c r="G197" s="192" t="s">
        <v>234</v>
      </c>
      <c r="H197" s="193">
        <v>58</v>
      </c>
      <c r="I197" s="194"/>
      <c r="J197" s="195"/>
      <c r="K197" s="193">
        <f t="shared" si="58"/>
        <v>0</v>
      </c>
      <c r="L197" s="195"/>
      <c r="M197" s="196"/>
      <c r="N197" s="197" t="s">
        <v>1</v>
      </c>
      <c r="O197" s="121" t="s">
        <v>41</v>
      </c>
      <c r="P197" s="162">
        <f t="shared" si="59"/>
        <v>0</v>
      </c>
      <c r="Q197" s="162">
        <f t="shared" si="60"/>
        <v>0</v>
      </c>
      <c r="R197" s="162">
        <f t="shared" si="61"/>
        <v>0</v>
      </c>
      <c r="T197" s="163">
        <f t="shared" si="62"/>
        <v>0</v>
      </c>
      <c r="U197" s="163">
        <v>0</v>
      </c>
      <c r="V197" s="163">
        <f t="shared" si="63"/>
        <v>0</v>
      </c>
      <c r="W197" s="163">
        <v>0</v>
      </c>
      <c r="X197" s="164">
        <f t="shared" si="64"/>
        <v>0</v>
      </c>
      <c r="AR197" s="165" t="s">
        <v>247</v>
      </c>
      <c r="AT197" s="165" t="s">
        <v>466</v>
      </c>
      <c r="AU197" s="165" t="s">
        <v>137</v>
      </c>
      <c r="AY197" s="16" t="s">
        <v>163</v>
      </c>
      <c r="BE197" s="166">
        <f t="shared" si="65"/>
        <v>0</v>
      </c>
      <c r="BF197" s="166">
        <f t="shared" si="66"/>
        <v>0</v>
      </c>
      <c r="BG197" s="166">
        <f t="shared" si="67"/>
        <v>0</v>
      </c>
      <c r="BH197" s="166">
        <f t="shared" si="68"/>
        <v>0</v>
      </c>
      <c r="BI197" s="166">
        <f t="shared" si="69"/>
        <v>0</v>
      </c>
      <c r="BJ197" s="16" t="s">
        <v>137</v>
      </c>
      <c r="BK197" s="167">
        <f t="shared" si="70"/>
        <v>0</v>
      </c>
      <c r="BL197" s="16" t="s">
        <v>206</v>
      </c>
      <c r="BM197" s="165" t="s">
        <v>442</v>
      </c>
    </row>
    <row r="198" spans="2:65" s="1" customFormat="1" ht="24.15" customHeight="1">
      <c r="B198" s="31"/>
      <c r="C198" s="154" t="s">
        <v>77</v>
      </c>
      <c r="D198" s="154" t="s">
        <v>165</v>
      </c>
      <c r="E198" s="155" t="s">
        <v>1548</v>
      </c>
      <c r="F198" s="156" t="s">
        <v>1549</v>
      </c>
      <c r="G198" s="157" t="s">
        <v>234</v>
      </c>
      <c r="H198" s="158">
        <v>6</v>
      </c>
      <c r="I198" s="159"/>
      <c r="J198" s="159"/>
      <c r="K198" s="158">
        <f t="shared" si="58"/>
        <v>0</v>
      </c>
      <c r="L198" s="160"/>
      <c r="M198" s="31"/>
      <c r="N198" s="161" t="s">
        <v>1</v>
      </c>
      <c r="O198" s="121" t="s">
        <v>41</v>
      </c>
      <c r="P198" s="162">
        <f t="shared" si="59"/>
        <v>0</v>
      </c>
      <c r="Q198" s="162">
        <f t="shared" si="60"/>
        <v>0</v>
      </c>
      <c r="R198" s="162">
        <f t="shared" si="61"/>
        <v>0</v>
      </c>
      <c r="T198" s="163">
        <f t="shared" si="62"/>
        <v>0</v>
      </c>
      <c r="U198" s="163">
        <v>0</v>
      </c>
      <c r="V198" s="163">
        <f t="shared" si="63"/>
        <v>0</v>
      </c>
      <c r="W198" s="163">
        <v>0</v>
      </c>
      <c r="X198" s="164">
        <f t="shared" si="64"/>
        <v>0</v>
      </c>
      <c r="AR198" s="165" t="s">
        <v>206</v>
      </c>
      <c r="AT198" s="165" t="s">
        <v>165</v>
      </c>
      <c r="AU198" s="165" t="s">
        <v>137</v>
      </c>
      <c r="AY198" s="16" t="s">
        <v>163</v>
      </c>
      <c r="BE198" s="166">
        <f t="shared" si="65"/>
        <v>0</v>
      </c>
      <c r="BF198" s="166">
        <f t="shared" si="66"/>
        <v>0</v>
      </c>
      <c r="BG198" s="166">
        <f t="shared" si="67"/>
        <v>0</v>
      </c>
      <c r="BH198" s="166">
        <f t="shared" si="68"/>
        <v>0</v>
      </c>
      <c r="BI198" s="166">
        <f t="shared" si="69"/>
        <v>0</v>
      </c>
      <c r="BJ198" s="16" t="s">
        <v>137</v>
      </c>
      <c r="BK198" s="167">
        <f t="shared" si="70"/>
        <v>0</v>
      </c>
      <c r="BL198" s="16" t="s">
        <v>206</v>
      </c>
      <c r="BM198" s="165" t="s">
        <v>449</v>
      </c>
    </row>
    <row r="199" spans="2:65" s="1" customFormat="1" ht="24.15" customHeight="1">
      <c r="B199" s="31"/>
      <c r="C199" s="189" t="s">
        <v>77</v>
      </c>
      <c r="D199" s="189" t="s">
        <v>466</v>
      </c>
      <c r="E199" s="190" t="s">
        <v>1550</v>
      </c>
      <c r="F199" s="191" t="s">
        <v>1551</v>
      </c>
      <c r="G199" s="192" t="s">
        <v>234</v>
      </c>
      <c r="H199" s="193">
        <v>6</v>
      </c>
      <c r="I199" s="194"/>
      <c r="J199" s="195"/>
      <c r="K199" s="193">
        <f t="shared" si="58"/>
        <v>0</v>
      </c>
      <c r="L199" s="195"/>
      <c r="M199" s="196"/>
      <c r="N199" s="197" t="s">
        <v>1</v>
      </c>
      <c r="O199" s="121" t="s">
        <v>41</v>
      </c>
      <c r="P199" s="162">
        <f t="shared" si="59"/>
        <v>0</v>
      </c>
      <c r="Q199" s="162">
        <f t="shared" si="60"/>
        <v>0</v>
      </c>
      <c r="R199" s="162">
        <f t="shared" si="61"/>
        <v>0</v>
      </c>
      <c r="T199" s="163">
        <f t="shared" si="62"/>
        <v>0</v>
      </c>
      <c r="U199" s="163">
        <v>0</v>
      </c>
      <c r="V199" s="163">
        <f t="shared" si="63"/>
        <v>0</v>
      </c>
      <c r="W199" s="163">
        <v>0</v>
      </c>
      <c r="X199" s="164">
        <f t="shared" si="64"/>
        <v>0</v>
      </c>
      <c r="AR199" s="165" t="s">
        <v>247</v>
      </c>
      <c r="AT199" s="165" t="s">
        <v>466</v>
      </c>
      <c r="AU199" s="165" t="s">
        <v>137</v>
      </c>
      <c r="AY199" s="16" t="s">
        <v>163</v>
      </c>
      <c r="BE199" s="166">
        <f t="shared" si="65"/>
        <v>0</v>
      </c>
      <c r="BF199" s="166">
        <f t="shared" si="66"/>
        <v>0</v>
      </c>
      <c r="BG199" s="166">
        <f t="shared" si="67"/>
        <v>0</v>
      </c>
      <c r="BH199" s="166">
        <f t="shared" si="68"/>
        <v>0</v>
      </c>
      <c r="BI199" s="166">
        <f t="shared" si="69"/>
        <v>0</v>
      </c>
      <c r="BJ199" s="16" t="s">
        <v>137</v>
      </c>
      <c r="BK199" s="167">
        <f t="shared" si="70"/>
        <v>0</v>
      </c>
      <c r="BL199" s="16" t="s">
        <v>206</v>
      </c>
      <c r="BM199" s="165" t="s">
        <v>453</v>
      </c>
    </row>
    <row r="200" spans="2:65" s="1" customFormat="1" ht="24.15" customHeight="1">
      <c r="B200" s="31"/>
      <c r="C200" s="189" t="s">
        <v>77</v>
      </c>
      <c r="D200" s="189" t="s">
        <v>466</v>
      </c>
      <c r="E200" s="190" t="s">
        <v>1552</v>
      </c>
      <c r="F200" s="191" t="s">
        <v>1553</v>
      </c>
      <c r="G200" s="192" t="s">
        <v>234</v>
      </c>
      <c r="H200" s="193">
        <v>12</v>
      </c>
      <c r="I200" s="194"/>
      <c r="J200" s="195"/>
      <c r="K200" s="193">
        <f t="shared" si="58"/>
        <v>0</v>
      </c>
      <c r="L200" s="195"/>
      <c r="M200" s="196"/>
      <c r="N200" s="197" t="s">
        <v>1</v>
      </c>
      <c r="O200" s="121" t="s">
        <v>41</v>
      </c>
      <c r="P200" s="162">
        <f t="shared" si="59"/>
        <v>0</v>
      </c>
      <c r="Q200" s="162">
        <f t="shared" si="60"/>
        <v>0</v>
      </c>
      <c r="R200" s="162">
        <f t="shared" si="61"/>
        <v>0</v>
      </c>
      <c r="T200" s="163">
        <f t="shared" si="62"/>
        <v>0</v>
      </c>
      <c r="U200" s="163">
        <v>0</v>
      </c>
      <c r="V200" s="163">
        <f t="shared" si="63"/>
        <v>0</v>
      </c>
      <c r="W200" s="163">
        <v>0</v>
      </c>
      <c r="X200" s="164">
        <f t="shared" si="64"/>
        <v>0</v>
      </c>
      <c r="AR200" s="165" t="s">
        <v>247</v>
      </c>
      <c r="AT200" s="165" t="s">
        <v>466</v>
      </c>
      <c r="AU200" s="165" t="s">
        <v>137</v>
      </c>
      <c r="AY200" s="16" t="s">
        <v>163</v>
      </c>
      <c r="BE200" s="166">
        <f t="shared" si="65"/>
        <v>0</v>
      </c>
      <c r="BF200" s="166">
        <f t="shared" si="66"/>
        <v>0</v>
      </c>
      <c r="BG200" s="166">
        <f t="shared" si="67"/>
        <v>0</v>
      </c>
      <c r="BH200" s="166">
        <f t="shared" si="68"/>
        <v>0</v>
      </c>
      <c r="BI200" s="166">
        <f t="shared" si="69"/>
        <v>0</v>
      </c>
      <c r="BJ200" s="16" t="s">
        <v>137</v>
      </c>
      <c r="BK200" s="167">
        <f t="shared" si="70"/>
        <v>0</v>
      </c>
      <c r="BL200" s="16" t="s">
        <v>206</v>
      </c>
      <c r="BM200" s="165" t="s">
        <v>459</v>
      </c>
    </row>
    <row r="201" spans="2:65" s="1" customFormat="1" ht="16.5" customHeight="1">
      <c r="B201" s="31"/>
      <c r="C201" s="154" t="s">
        <v>77</v>
      </c>
      <c r="D201" s="154" t="s">
        <v>165</v>
      </c>
      <c r="E201" s="155" t="s">
        <v>1554</v>
      </c>
      <c r="F201" s="156" t="s">
        <v>1555</v>
      </c>
      <c r="G201" s="157" t="s">
        <v>234</v>
      </c>
      <c r="H201" s="158">
        <v>1</v>
      </c>
      <c r="I201" s="159"/>
      <c r="J201" s="159"/>
      <c r="K201" s="158">
        <f t="shared" si="58"/>
        <v>0</v>
      </c>
      <c r="L201" s="160"/>
      <c r="M201" s="31"/>
      <c r="N201" s="161" t="s">
        <v>1</v>
      </c>
      <c r="O201" s="121" t="s">
        <v>41</v>
      </c>
      <c r="P201" s="162">
        <f t="shared" si="59"/>
        <v>0</v>
      </c>
      <c r="Q201" s="162">
        <f t="shared" si="60"/>
        <v>0</v>
      </c>
      <c r="R201" s="162">
        <f t="shared" si="61"/>
        <v>0</v>
      </c>
      <c r="T201" s="163">
        <f t="shared" si="62"/>
        <v>0</v>
      </c>
      <c r="U201" s="163">
        <v>0</v>
      </c>
      <c r="V201" s="163">
        <f t="shared" si="63"/>
        <v>0</v>
      </c>
      <c r="W201" s="163">
        <v>0</v>
      </c>
      <c r="X201" s="164">
        <f t="shared" si="64"/>
        <v>0</v>
      </c>
      <c r="AR201" s="165" t="s">
        <v>206</v>
      </c>
      <c r="AT201" s="165" t="s">
        <v>165</v>
      </c>
      <c r="AU201" s="165" t="s">
        <v>137</v>
      </c>
      <c r="AY201" s="16" t="s">
        <v>163</v>
      </c>
      <c r="BE201" s="166">
        <f t="shared" si="65"/>
        <v>0</v>
      </c>
      <c r="BF201" s="166">
        <f t="shared" si="66"/>
        <v>0</v>
      </c>
      <c r="BG201" s="166">
        <f t="shared" si="67"/>
        <v>0</v>
      </c>
      <c r="BH201" s="166">
        <f t="shared" si="68"/>
        <v>0</v>
      </c>
      <c r="BI201" s="166">
        <f t="shared" si="69"/>
        <v>0</v>
      </c>
      <c r="BJ201" s="16" t="s">
        <v>137</v>
      </c>
      <c r="BK201" s="167">
        <f t="shared" si="70"/>
        <v>0</v>
      </c>
      <c r="BL201" s="16" t="s">
        <v>206</v>
      </c>
      <c r="BM201" s="165" t="s">
        <v>464</v>
      </c>
    </row>
    <row r="202" spans="2:65" s="1" customFormat="1" ht="24.15" customHeight="1">
      <c r="B202" s="31"/>
      <c r="C202" s="189" t="s">
        <v>77</v>
      </c>
      <c r="D202" s="189" t="s">
        <v>466</v>
      </c>
      <c r="E202" s="190" t="s">
        <v>1556</v>
      </c>
      <c r="F202" s="191" t="s">
        <v>1557</v>
      </c>
      <c r="G202" s="192" t="s">
        <v>234</v>
      </c>
      <c r="H202" s="193">
        <v>1</v>
      </c>
      <c r="I202" s="194"/>
      <c r="J202" s="195"/>
      <c r="K202" s="193">
        <f t="shared" si="58"/>
        <v>0</v>
      </c>
      <c r="L202" s="195"/>
      <c r="M202" s="196"/>
      <c r="N202" s="197" t="s">
        <v>1</v>
      </c>
      <c r="O202" s="121" t="s">
        <v>41</v>
      </c>
      <c r="P202" s="162">
        <f t="shared" si="59"/>
        <v>0</v>
      </c>
      <c r="Q202" s="162">
        <f t="shared" si="60"/>
        <v>0</v>
      </c>
      <c r="R202" s="162">
        <f t="shared" si="61"/>
        <v>0</v>
      </c>
      <c r="T202" s="163">
        <f t="shared" si="62"/>
        <v>0</v>
      </c>
      <c r="U202" s="163">
        <v>0</v>
      </c>
      <c r="V202" s="163">
        <f t="shared" si="63"/>
        <v>0</v>
      </c>
      <c r="W202" s="163">
        <v>0</v>
      </c>
      <c r="X202" s="164">
        <f t="shared" si="64"/>
        <v>0</v>
      </c>
      <c r="AR202" s="165" t="s">
        <v>247</v>
      </c>
      <c r="AT202" s="165" t="s">
        <v>466</v>
      </c>
      <c r="AU202" s="165" t="s">
        <v>137</v>
      </c>
      <c r="AY202" s="16" t="s">
        <v>163</v>
      </c>
      <c r="BE202" s="166">
        <f t="shared" si="65"/>
        <v>0</v>
      </c>
      <c r="BF202" s="166">
        <f t="shared" si="66"/>
        <v>0</v>
      </c>
      <c r="BG202" s="166">
        <f t="shared" si="67"/>
        <v>0</v>
      </c>
      <c r="BH202" s="166">
        <f t="shared" si="68"/>
        <v>0</v>
      </c>
      <c r="BI202" s="166">
        <f t="shared" si="69"/>
        <v>0</v>
      </c>
      <c r="BJ202" s="16" t="s">
        <v>137</v>
      </c>
      <c r="BK202" s="167">
        <f t="shared" si="70"/>
        <v>0</v>
      </c>
      <c r="BL202" s="16" t="s">
        <v>206</v>
      </c>
      <c r="BM202" s="165" t="s">
        <v>469</v>
      </c>
    </row>
    <row r="203" spans="2:65" s="1" customFormat="1" ht="16.5" customHeight="1">
      <c r="B203" s="31"/>
      <c r="C203" s="154" t="s">
        <v>77</v>
      </c>
      <c r="D203" s="154" t="s">
        <v>165</v>
      </c>
      <c r="E203" s="155" t="s">
        <v>1558</v>
      </c>
      <c r="F203" s="156" t="s">
        <v>1559</v>
      </c>
      <c r="G203" s="157" t="s">
        <v>234</v>
      </c>
      <c r="H203" s="158">
        <v>1</v>
      </c>
      <c r="I203" s="159"/>
      <c r="J203" s="159"/>
      <c r="K203" s="158">
        <f t="shared" si="58"/>
        <v>0</v>
      </c>
      <c r="L203" s="160"/>
      <c r="M203" s="31"/>
      <c r="N203" s="161" t="s">
        <v>1</v>
      </c>
      <c r="O203" s="121" t="s">
        <v>41</v>
      </c>
      <c r="P203" s="162">
        <f t="shared" si="59"/>
        <v>0</v>
      </c>
      <c r="Q203" s="162">
        <f t="shared" si="60"/>
        <v>0</v>
      </c>
      <c r="R203" s="162">
        <f t="shared" si="61"/>
        <v>0</v>
      </c>
      <c r="T203" s="163">
        <f t="shared" si="62"/>
        <v>0</v>
      </c>
      <c r="U203" s="163">
        <v>0</v>
      </c>
      <c r="V203" s="163">
        <f t="shared" si="63"/>
        <v>0</v>
      </c>
      <c r="W203" s="163">
        <v>0</v>
      </c>
      <c r="X203" s="164">
        <f t="shared" si="64"/>
        <v>0</v>
      </c>
      <c r="AR203" s="165" t="s">
        <v>206</v>
      </c>
      <c r="AT203" s="165" t="s">
        <v>165</v>
      </c>
      <c r="AU203" s="165" t="s">
        <v>137</v>
      </c>
      <c r="AY203" s="16" t="s">
        <v>163</v>
      </c>
      <c r="BE203" s="166">
        <f t="shared" si="65"/>
        <v>0</v>
      </c>
      <c r="BF203" s="166">
        <f t="shared" si="66"/>
        <v>0</v>
      </c>
      <c r="BG203" s="166">
        <f t="shared" si="67"/>
        <v>0</v>
      </c>
      <c r="BH203" s="166">
        <f t="shared" si="68"/>
        <v>0</v>
      </c>
      <c r="BI203" s="166">
        <f t="shared" si="69"/>
        <v>0</v>
      </c>
      <c r="BJ203" s="16" t="s">
        <v>137</v>
      </c>
      <c r="BK203" s="167">
        <f t="shared" si="70"/>
        <v>0</v>
      </c>
      <c r="BL203" s="16" t="s">
        <v>206</v>
      </c>
      <c r="BM203" s="165" t="s">
        <v>475</v>
      </c>
    </row>
    <row r="204" spans="2:65" s="1" customFormat="1" ht="24.15" customHeight="1">
      <c r="B204" s="31"/>
      <c r="C204" s="189" t="s">
        <v>77</v>
      </c>
      <c r="D204" s="189" t="s">
        <v>466</v>
      </c>
      <c r="E204" s="190" t="s">
        <v>1560</v>
      </c>
      <c r="F204" s="191" t="s">
        <v>1561</v>
      </c>
      <c r="G204" s="192" t="s">
        <v>234</v>
      </c>
      <c r="H204" s="193">
        <v>2</v>
      </c>
      <c r="I204" s="194"/>
      <c r="J204" s="195"/>
      <c r="K204" s="193">
        <f t="shared" si="58"/>
        <v>0</v>
      </c>
      <c r="L204" s="195"/>
      <c r="M204" s="196"/>
      <c r="N204" s="197" t="s">
        <v>1</v>
      </c>
      <c r="O204" s="121" t="s">
        <v>41</v>
      </c>
      <c r="P204" s="162">
        <f t="shared" si="59"/>
        <v>0</v>
      </c>
      <c r="Q204" s="162">
        <f t="shared" si="60"/>
        <v>0</v>
      </c>
      <c r="R204" s="162">
        <f t="shared" si="61"/>
        <v>0</v>
      </c>
      <c r="T204" s="163">
        <f t="shared" si="62"/>
        <v>0</v>
      </c>
      <c r="U204" s="163">
        <v>0</v>
      </c>
      <c r="V204" s="163">
        <f t="shared" si="63"/>
        <v>0</v>
      </c>
      <c r="W204" s="163">
        <v>0</v>
      </c>
      <c r="X204" s="164">
        <f t="shared" si="64"/>
        <v>0</v>
      </c>
      <c r="AR204" s="165" t="s">
        <v>247</v>
      </c>
      <c r="AT204" s="165" t="s">
        <v>466</v>
      </c>
      <c r="AU204" s="165" t="s">
        <v>137</v>
      </c>
      <c r="AY204" s="16" t="s">
        <v>163</v>
      </c>
      <c r="BE204" s="166">
        <f t="shared" si="65"/>
        <v>0</v>
      </c>
      <c r="BF204" s="166">
        <f t="shared" si="66"/>
        <v>0</v>
      </c>
      <c r="BG204" s="166">
        <f t="shared" si="67"/>
        <v>0</v>
      </c>
      <c r="BH204" s="166">
        <f t="shared" si="68"/>
        <v>0</v>
      </c>
      <c r="BI204" s="166">
        <f t="shared" si="69"/>
        <v>0</v>
      </c>
      <c r="BJ204" s="16" t="s">
        <v>137</v>
      </c>
      <c r="BK204" s="167">
        <f t="shared" si="70"/>
        <v>0</v>
      </c>
      <c r="BL204" s="16" t="s">
        <v>206</v>
      </c>
      <c r="BM204" s="165" t="s">
        <v>481</v>
      </c>
    </row>
    <row r="205" spans="2:65" s="1" customFormat="1" ht="16.5" customHeight="1">
      <c r="B205" s="31"/>
      <c r="C205" s="154" t="s">
        <v>77</v>
      </c>
      <c r="D205" s="154" t="s">
        <v>165</v>
      </c>
      <c r="E205" s="155" t="s">
        <v>1562</v>
      </c>
      <c r="F205" s="156" t="s">
        <v>1563</v>
      </c>
      <c r="G205" s="157" t="s">
        <v>234</v>
      </c>
      <c r="H205" s="158">
        <v>1</v>
      </c>
      <c r="I205" s="159"/>
      <c r="J205" s="159"/>
      <c r="K205" s="158">
        <f t="shared" si="58"/>
        <v>0</v>
      </c>
      <c r="L205" s="160"/>
      <c r="M205" s="31"/>
      <c r="N205" s="161" t="s">
        <v>1</v>
      </c>
      <c r="O205" s="121" t="s">
        <v>41</v>
      </c>
      <c r="P205" s="162">
        <f t="shared" si="59"/>
        <v>0</v>
      </c>
      <c r="Q205" s="162">
        <f t="shared" si="60"/>
        <v>0</v>
      </c>
      <c r="R205" s="162">
        <f t="shared" si="61"/>
        <v>0</v>
      </c>
      <c r="T205" s="163">
        <f t="shared" si="62"/>
        <v>0</v>
      </c>
      <c r="U205" s="163">
        <v>0</v>
      </c>
      <c r="V205" s="163">
        <f t="shared" si="63"/>
        <v>0</v>
      </c>
      <c r="W205" s="163">
        <v>0</v>
      </c>
      <c r="X205" s="164">
        <f t="shared" si="64"/>
        <v>0</v>
      </c>
      <c r="AR205" s="165" t="s">
        <v>206</v>
      </c>
      <c r="AT205" s="165" t="s">
        <v>165</v>
      </c>
      <c r="AU205" s="165" t="s">
        <v>137</v>
      </c>
      <c r="AY205" s="16" t="s">
        <v>163</v>
      </c>
      <c r="BE205" s="166">
        <f t="shared" si="65"/>
        <v>0</v>
      </c>
      <c r="BF205" s="166">
        <f t="shared" si="66"/>
        <v>0</v>
      </c>
      <c r="BG205" s="166">
        <f t="shared" si="67"/>
        <v>0</v>
      </c>
      <c r="BH205" s="166">
        <f t="shared" si="68"/>
        <v>0</v>
      </c>
      <c r="BI205" s="166">
        <f t="shared" si="69"/>
        <v>0</v>
      </c>
      <c r="BJ205" s="16" t="s">
        <v>137</v>
      </c>
      <c r="BK205" s="167">
        <f t="shared" si="70"/>
        <v>0</v>
      </c>
      <c r="BL205" s="16" t="s">
        <v>206</v>
      </c>
      <c r="BM205" s="165" t="s">
        <v>485</v>
      </c>
    </row>
    <row r="206" spans="2:65" s="1" customFormat="1" ht="21.75" customHeight="1">
      <c r="B206" s="31"/>
      <c r="C206" s="189" t="s">
        <v>77</v>
      </c>
      <c r="D206" s="189" t="s">
        <v>466</v>
      </c>
      <c r="E206" s="190" t="s">
        <v>1564</v>
      </c>
      <c r="F206" s="191" t="s">
        <v>1565</v>
      </c>
      <c r="G206" s="192" t="s">
        <v>234</v>
      </c>
      <c r="H206" s="193">
        <v>1</v>
      </c>
      <c r="I206" s="194"/>
      <c r="J206" s="195"/>
      <c r="K206" s="193">
        <f t="shared" si="58"/>
        <v>0</v>
      </c>
      <c r="L206" s="195"/>
      <c r="M206" s="196"/>
      <c r="N206" s="197" t="s">
        <v>1</v>
      </c>
      <c r="O206" s="121" t="s">
        <v>41</v>
      </c>
      <c r="P206" s="162">
        <f t="shared" si="59"/>
        <v>0</v>
      </c>
      <c r="Q206" s="162">
        <f t="shared" si="60"/>
        <v>0</v>
      </c>
      <c r="R206" s="162">
        <f t="shared" si="61"/>
        <v>0</v>
      </c>
      <c r="T206" s="163">
        <f t="shared" si="62"/>
        <v>0</v>
      </c>
      <c r="U206" s="163">
        <v>0</v>
      </c>
      <c r="V206" s="163">
        <f t="shared" si="63"/>
        <v>0</v>
      </c>
      <c r="W206" s="163">
        <v>0</v>
      </c>
      <c r="X206" s="164">
        <f t="shared" si="64"/>
        <v>0</v>
      </c>
      <c r="AR206" s="165" t="s">
        <v>247</v>
      </c>
      <c r="AT206" s="165" t="s">
        <v>466</v>
      </c>
      <c r="AU206" s="165" t="s">
        <v>137</v>
      </c>
      <c r="AY206" s="16" t="s">
        <v>163</v>
      </c>
      <c r="BE206" s="166">
        <f t="shared" si="65"/>
        <v>0</v>
      </c>
      <c r="BF206" s="166">
        <f t="shared" si="66"/>
        <v>0</v>
      </c>
      <c r="BG206" s="166">
        <f t="shared" si="67"/>
        <v>0</v>
      </c>
      <c r="BH206" s="166">
        <f t="shared" si="68"/>
        <v>0</v>
      </c>
      <c r="BI206" s="166">
        <f t="shared" si="69"/>
        <v>0</v>
      </c>
      <c r="BJ206" s="16" t="s">
        <v>137</v>
      </c>
      <c r="BK206" s="167">
        <f t="shared" si="70"/>
        <v>0</v>
      </c>
      <c r="BL206" s="16" t="s">
        <v>206</v>
      </c>
      <c r="BM206" s="165" t="s">
        <v>489</v>
      </c>
    </row>
    <row r="207" spans="2:65" s="1" customFormat="1" ht="24.15" customHeight="1">
      <c r="B207" s="31"/>
      <c r="C207" s="154" t="s">
        <v>77</v>
      </c>
      <c r="D207" s="154" t="s">
        <v>165</v>
      </c>
      <c r="E207" s="155" t="s">
        <v>1566</v>
      </c>
      <c r="F207" s="156" t="s">
        <v>1567</v>
      </c>
      <c r="G207" s="157" t="s">
        <v>234</v>
      </c>
      <c r="H207" s="158">
        <v>4</v>
      </c>
      <c r="I207" s="159"/>
      <c r="J207" s="159"/>
      <c r="K207" s="158">
        <f t="shared" si="58"/>
        <v>0</v>
      </c>
      <c r="L207" s="160"/>
      <c r="M207" s="31"/>
      <c r="N207" s="161" t="s">
        <v>1</v>
      </c>
      <c r="O207" s="121" t="s">
        <v>41</v>
      </c>
      <c r="P207" s="162">
        <f t="shared" si="59"/>
        <v>0</v>
      </c>
      <c r="Q207" s="162">
        <f t="shared" si="60"/>
        <v>0</v>
      </c>
      <c r="R207" s="162">
        <f t="shared" si="61"/>
        <v>0</v>
      </c>
      <c r="T207" s="163">
        <f t="shared" si="62"/>
        <v>0</v>
      </c>
      <c r="U207" s="163">
        <v>0</v>
      </c>
      <c r="V207" s="163">
        <f t="shared" si="63"/>
        <v>0</v>
      </c>
      <c r="W207" s="163">
        <v>0</v>
      </c>
      <c r="X207" s="164">
        <f t="shared" si="64"/>
        <v>0</v>
      </c>
      <c r="AR207" s="165" t="s">
        <v>206</v>
      </c>
      <c r="AT207" s="165" t="s">
        <v>165</v>
      </c>
      <c r="AU207" s="165" t="s">
        <v>137</v>
      </c>
      <c r="AY207" s="16" t="s">
        <v>163</v>
      </c>
      <c r="BE207" s="166">
        <f t="shared" si="65"/>
        <v>0</v>
      </c>
      <c r="BF207" s="166">
        <f t="shared" si="66"/>
        <v>0</v>
      </c>
      <c r="BG207" s="166">
        <f t="shared" si="67"/>
        <v>0</v>
      </c>
      <c r="BH207" s="166">
        <f t="shared" si="68"/>
        <v>0</v>
      </c>
      <c r="BI207" s="166">
        <f t="shared" si="69"/>
        <v>0</v>
      </c>
      <c r="BJ207" s="16" t="s">
        <v>137</v>
      </c>
      <c r="BK207" s="167">
        <f t="shared" si="70"/>
        <v>0</v>
      </c>
      <c r="BL207" s="16" t="s">
        <v>206</v>
      </c>
      <c r="BM207" s="165" t="s">
        <v>492</v>
      </c>
    </row>
    <row r="208" spans="2:65" s="1" customFormat="1" ht="24.15" customHeight="1">
      <c r="B208" s="31"/>
      <c r="C208" s="189" t="s">
        <v>77</v>
      </c>
      <c r="D208" s="189" t="s">
        <v>466</v>
      </c>
      <c r="E208" s="190" t="s">
        <v>1568</v>
      </c>
      <c r="F208" s="191" t="s">
        <v>1569</v>
      </c>
      <c r="G208" s="192" t="s">
        <v>234</v>
      </c>
      <c r="H208" s="193">
        <v>4</v>
      </c>
      <c r="I208" s="194"/>
      <c r="J208" s="195"/>
      <c r="K208" s="193">
        <f t="shared" si="58"/>
        <v>0</v>
      </c>
      <c r="L208" s="195"/>
      <c r="M208" s="196"/>
      <c r="N208" s="197" t="s">
        <v>1</v>
      </c>
      <c r="O208" s="121" t="s">
        <v>41</v>
      </c>
      <c r="P208" s="162">
        <f t="shared" si="59"/>
        <v>0</v>
      </c>
      <c r="Q208" s="162">
        <f t="shared" si="60"/>
        <v>0</v>
      </c>
      <c r="R208" s="162">
        <f t="shared" si="61"/>
        <v>0</v>
      </c>
      <c r="T208" s="163">
        <f t="shared" si="62"/>
        <v>0</v>
      </c>
      <c r="U208" s="163">
        <v>0</v>
      </c>
      <c r="V208" s="163">
        <f t="shared" si="63"/>
        <v>0</v>
      </c>
      <c r="W208" s="163">
        <v>0</v>
      </c>
      <c r="X208" s="164">
        <f t="shared" si="64"/>
        <v>0</v>
      </c>
      <c r="AR208" s="165" t="s">
        <v>247</v>
      </c>
      <c r="AT208" s="165" t="s">
        <v>466</v>
      </c>
      <c r="AU208" s="165" t="s">
        <v>137</v>
      </c>
      <c r="AY208" s="16" t="s">
        <v>163</v>
      </c>
      <c r="BE208" s="166">
        <f t="shared" si="65"/>
        <v>0</v>
      </c>
      <c r="BF208" s="166">
        <f t="shared" si="66"/>
        <v>0</v>
      </c>
      <c r="BG208" s="166">
        <f t="shared" si="67"/>
        <v>0</v>
      </c>
      <c r="BH208" s="166">
        <f t="shared" si="68"/>
        <v>0</v>
      </c>
      <c r="BI208" s="166">
        <f t="shared" si="69"/>
        <v>0</v>
      </c>
      <c r="BJ208" s="16" t="s">
        <v>137</v>
      </c>
      <c r="BK208" s="167">
        <f t="shared" si="70"/>
        <v>0</v>
      </c>
      <c r="BL208" s="16" t="s">
        <v>206</v>
      </c>
      <c r="BM208" s="165" t="s">
        <v>506</v>
      </c>
    </row>
    <row r="209" spans="2:65" s="1" customFormat="1" ht="24.15" customHeight="1">
      <c r="B209" s="31"/>
      <c r="C209" s="154" t="s">
        <v>77</v>
      </c>
      <c r="D209" s="154" t="s">
        <v>165</v>
      </c>
      <c r="E209" s="155" t="s">
        <v>1570</v>
      </c>
      <c r="F209" s="156" t="s">
        <v>1571</v>
      </c>
      <c r="G209" s="157" t="s">
        <v>234</v>
      </c>
      <c r="H209" s="158">
        <v>5</v>
      </c>
      <c r="I209" s="159"/>
      <c r="J209" s="159"/>
      <c r="K209" s="158">
        <f t="shared" si="58"/>
        <v>0</v>
      </c>
      <c r="L209" s="160"/>
      <c r="M209" s="31"/>
      <c r="N209" s="161" t="s">
        <v>1</v>
      </c>
      <c r="O209" s="121" t="s">
        <v>41</v>
      </c>
      <c r="P209" s="162">
        <f t="shared" si="59"/>
        <v>0</v>
      </c>
      <c r="Q209" s="162">
        <f t="shared" si="60"/>
        <v>0</v>
      </c>
      <c r="R209" s="162">
        <f t="shared" si="61"/>
        <v>0</v>
      </c>
      <c r="T209" s="163">
        <f t="shared" si="62"/>
        <v>0</v>
      </c>
      <c r="U209" s="163">
        <v>0</v>
      </c>
      <c r="V209" s="163">
        <f t="shared" si="63"/>
        <v>0</v>
      </c>
      <c r="W209" s="163">
        <v>0</v>
      </c>
      <c r="X209" s="164">
        <f t="shared" si="64"/>
        <v>0</v>
      </c>
      <c r="AR209" s="165" t="s">
        <v>206</v>
      </c>
      <c r="AT209" s="165" t="s">
        <v>165</v>
      </c>
      <c r="AU209" s="165" t="s">
        <v>137</v>
      </c>
      <c r="AY209" s="16" t="s">
        <v>163</v>
      </c>
      <c r="BE209" s="166">
        <f t="shared" si="65"/>
        <v>0</v>
      </c>
      <c r="BF209" s="166">
        <f t="shared" si="66"/>
        <v>0</v>
      </c>
      <c r="BG209" s="166">
        <f t="shared" si="67"/>
        <v>0</v>
      </c>
      <c r="BH209" s="166">
        <f t="shared" si="68"/>
        <v>0</v>
      </c>
      <c r="BI209" s="166">
        <f t="shared" si="69"/>
        <v>0</v>
      </c>
      <c r="BJ209" s="16" t="s">
        <v>137</v>
      </c>
      <c r="BK209" s="167">
        <f t="shared" si="70"/>
        <v>0</v>
      </c>
      <c r="BL209" s="16" t="s">
        <v>206</v>
      </c>
      <c r="BM209" s="165" t="s">
        <v>509</v>
      </c>
    </row>
    <row r="210" spans="2:65" s="1" customFormat="1" ht="24.15" customHeight="1">
      <c r="B210" s="31"/>
      <c r="C210" s="189" t="s">
        <v>77</v>
      </c>
      <c r="D210" s="189" t="s">
        <v>466</v>
      </c>
      <c r="E210" s="190" t="s">
        <v>1572</v>
      </c>
      <c r="F210" s="191" t="s">
        <v>1573</v>
      </c>
      <c r="G210" s="192" t="s">
        <v>234</v>
      </c>
      <c r="H210" s="193">
        <v>5</v>
      </c>
      <c r="I210" s="194"/>
      <c r="J210" s="195"/>
      <c r="K210" s="193">
        <f t="shared" si="58"/>
        <v>0</v>
      </c>
      <c r="L210" s="195"/>
      <c r="M210" s="196"/>
      <c r="N210" s="197" t="s">
        <v>1</v>
      </c>
      <c r="O210" s="121" t="s">
        <v>41</v>
      </c>
      <c r="P210" s="162">
        <f t="shared" si="59"/>
        <v>0</v>
      </c>
      <c r="Q210" s="162">
        <f t="shared" si="60"/>
        <v>0</v>
      </c>
      <c r="R210" s="162">
        <f t="shared" si="61"/>
        <v>0</v>
      </c>
      <c r="T210" s="163">
        <f t="shared" si="62"/>
        <v>0</v>
      </c>
      <c r="U210" s="163">
        <v>0</v>
      </c>
      <c r="V210" s="163">
        <f t="shared" si="63"/>
        <v>0</v>
      </c>
      <c r="W210" s="163">
        <v>0</v>
      </c>
      <c r="X210" s="164">
        <f t="shared" si="64"/>
        <v>0</v>
      </c>
      <c r="AR210" s="165" t="s">
        <v>247</v>
      </c>
      <c r="AT210" s="165" t="s">
        <v>466</v>
      </c>
      <c r="AU210" s="165" t="s">
        <v>137</v>
      </c>
      <c r="AY210" s="16" t="s">
        <v>163</v>
      </c>
      <c r="BE210" s="166">
        <f t="shared" si="65"/>
        <v>0</v>
      </c>
      <c r="BF210" s="166">
        <f t="shared" si="66"/>
        <v>0</v>
      </c>
      <c r="BG210" s="166">
        <f t="shared" si="67"/>
        <v>0</v>
      </c>
      <c r="BH210" s="166">
        <f t="shared" si="68"/>
        <v>0</v>
      </c>
      <c r="BI210" s="166">
        <f t="shared" si="69"/>
        <v>0</v>
      </c>
      <c r="BJ210" s="16" t="s">
        <v>137</v>
      </c>
      <c r="BK210" s="167">
        <f t="shared" si="70"/>
        <v>0</v>
      </c>
      <c r="BL210" s="16" t="s">
        <v>206</v>
      </c>
      <c r="BM210" s="165" t="s">
        <v>513</v>
      </c>
    </row>
    <row r="211" spans="2:65" s="1" customFormat="1" ht="24.15" customHeight="1">
      <c r="B211" s="31"/>
      <c r="C211" s="154" t="s">
        <v>77</v>
      </c>
      <c r="D211" s="154" t="s">
        <v>165</v>
      </c>
      <c r="E211" s="155" t="s">
        <v>1574</v>
      </c>
      <c r="F211" s="156" t="s">
        <v>1575</v>
      </c>
      <c r="G211" s="157" t="s">
        <v>234</v>
      </c>
      <c r="H211" s="158">
        <v>1</v>
      </c>
      <c r="I211" s="159"/>
      <c r="J211" s="159"/>
      <c r="K211" s="158">
        <f t="shared" si="58"/>
        <v>0</v>
      </c>
      <c r="L211" s="160"/>
      <c r="M211" s="31"/>
      <c r="N211" s="161" t="s">
        <v>1</v>
      </c>
      <c r="O211" s="121" t="s">
        <v>41</v>
      </c>
      <c r="P211" s="162">
        <f t="shared" si="59"/>
        <v>0</v>
      </c>
      <c r="Q211" s="162">
        <f t="shared" si="60"/>
        <v>0</v>
      </c>
      <c r="R211" s="162">
        <f t="shared" si="61"/>
        <v>0</v>
      </c>
      <c r="T211" s="163">
        <f t="shared" si="62"/>
        <v>0</v>
      </c>
      <c r="U211" s="163">
        <v>0</v>
      </c>
      <c r="V211" s="163">
        <f t="shared" si="63"/>
        <v>0</v>
      </c>
      <c r="W211" s="163">
        <v>0</v>
      </c>
      <c r="X211" s="164">
        <f t="shared" si="64"/>
        <v>0</v>
      </c>
      <c r="AR211" s="165" t="s">
        <v>206</v>
      </c>
      <c r="AT211" s="165" t="s">
        <v>165</v>
      </c>
      <c r="AU211" s="165" t="s">
        <v>137</v>
      </c>
      <c r="AY211" s="16" t="s">
        <v>163</v>
      </c>
      <c r="BE211" s="166">
        <f t="shared" si="65"/>
        <v>0</v>
      </c>
      <c r="BF211" s="166">
        <f t="shared" si="66"/>
        <v>0</v>
      </c>
      <c r="BG211" s="166">
        <f t="shared" si="67"/>
        <v>0</v>
      </c>
      <c r="BH211" s="166">
        <f t="shared" si="68"/>
        <v>0</v>
      </c>
      <c r="BI211" s="166">
        <f t="shared" si="69"/>
        <v>0</v>
      </c>
      <c r="BJ211" s="16" t="s">
        <v>137</v>
      </c>
      <c r="BK211" s="167">
        <f t="shared" si="70"/>
        <v>0</v>
      </c>
      <c r="BL211" s="16" t="s">
        <v>206</v>
      </c>
      <c r="BM211" s="165" t="s">
        <v>516</v>
      </c>
    </row>
    <row r="212" spans="2:65" s="1" customFormat="1" ht="24.15" customHeight="1">
      <c r="B212" s="31"/>
      <c r="C212" s="189" t="s">
        <v>77</v>
      </c>
      <c r="D212" s="189" t="s">
        <v>466</v>
      </c>
      <c r="E212" s="190" t="s">
        <v>1576</v>
      </c>
      <c r="F212" s="191" t="s">
        <v>1577</v>
      </c>
      <c r="G212" s="192" t="s">
        <v>234</v>
      </c>
      <c r="H212" s="193">
        <v>1</v>
      </c>
      <c r="I212" s="194"/>
      <c r="J212" s="195"/>
      <c r="K212" s="193">
        <f t="shared" si="58"/>
        <v>0</v>
      </c>
      <c r="L212" s="195"/>
      <c r="M212" s="196"/>
      <c r="N212" s="197" t="s">
        <v>1</v>
      </c>
      <c r="O212" s="121" t="s">
        <v>41</v>
      </c>
      <c r="P212" s="162">
        <f t="shared" si="59"/>
        <v>0</v>
      </c>
      <c r="Q212" s="162">
        <f t="shared" si="60"/>
        <v>0</v>
      </c>
      <c r="R212" s="162">
        <f t="shared" si="61"/>
        <v>0</v>
      </c>
      <c r="T212" s="163">
        <f t="shared" si="62"/>
        <v>0</v>
      </c>
      <c r="U212" s="163">
        <v>0</v>
      </c>
      <c r="V212" s="163">
        <f t="shared" si="63"/>
        <v>0</v>
      </c>
      <c r="W212" s="163">
        <v>0</v>
      </c>
      <c r="X212" s="164">
        <f t="shared" si="64"/>
        <v>0</v>
      </c>
      <c r="AR212" s="165" t="s">
        <v>247</v>
      </c>
      <c r="AT212" s="165" t="s">
        <v>466</v>
      </c>
      <c r="AU212" s="165" t="s">
        <v>137</v>
      </c>
      <c r="AY212" s="16" t="s">
        <v>163</v>
      </c>
      <c r="BE212" s="166">
        <f t="shared" si="65"/>
        <v>0</v>
      </c>
      <c r="BF212" s="166">
        <f t="shared" si="66"/>
        <v>0</v>
      </c>
      <c r="BG212" s="166">
        <f t="shared" si="67"/>
        <v>0</v>
      </c>
      <c r="BH212" s="166">
        <f t="shared" si="68"/>
        <v>0</v>
      </c>
      <c r="BI212" s="166">
        <f t="shared" si="69"/>
        <v>0</v>
      </c>
      <c r="BJ212" s="16" t="s">
        <v>137</v>
      </c>
      <c r="BK212" s="167">
        <f t="shared" si="70"/>
        <v>0</v>
      </c>
      <c r="BL212" s="16" t="s">
        <v>206</v>
      </c>
      <c r="BM212" s="165" t="s">
        <v>521</v>
      </c>
    </row>
    <row r="213" spans="2:65" s="1" customFormat="1" ht="24.15" customHeight="1">
      <c r="B213" s="31"/>
      <c r="C213" s="154" t="s">
        <v>77</v>
      </c>
      <c r="D213" s="154" t="s">
        <v>165</v>
      </c>
      <c r="E213" s="155" t="s">
        <v>1578</v>
      </c>
      <c r="F213" s="156" t="s">
        <v>1579</v>
      </c>
      <c r="G213" s="157" t="s">
        <v>234</v>
      </c>
      <c r="H213" s="158">
        <v>10</v>
      </c>
      <c r="I213" s="159"/>
      <c r="J213" s="159"/>
      <c r="K213" s="158">
        <f t="shared" si="58"/>
        <v>0</v>
      </c>
      <c r="L213" s="160"/>
      <c r="M213" s="31"/>
      <c r="N213" s="161" t="s">
        <v>1</v>
      </c>
      <c r="O213" s="121" t="s">
        <v>41</v>
      </c>
      <c r="P213" s="162">
        <f t="shared" si="59"/>
        <v>0</v>
      </c>
      <c r="Q213" s="162">
        <f t="shared" si="60"/>
        <v>0</v>
      </c>
      <c r="R213" s="162">
        <f t="shared" si="61"/>
        <v>0</v>
      </c>
      <c r="T213" s="163">
        <f t="shared" si="62"/>
        <v>0</v>
      </c>
      <c r="U213" s="163">
        <v>0</v>
      </c>
      <c r="V213" s="163">
        <f t="shared" si="63"/>
        <v>0</v>
      </c>
      <c r="W213" s="163">
        <v>0</v>
      </c>
      <c r="X213" s="164">
        <f t="shared" si="64"/>
        <v>0</v>
      </c>
      <c r="AR213" s="165" t="s">
        <v>206</v>
      </c>
      <c r="AT213" s="165" t="s">
        <v>165</v>
      </c>
      <c r="AU213" s="165" t="s">
        <v>137</v>
      </c>
      <c r="AY213" s="16" t="s">
        <v>163</v>
      </c>
      <c r="BE213" s="166">
        <f t="shared" si="65"/>
        <v>0</v>
      </c>
      <c r="BF213" s="166">
        <f t="shared" si="66"/>
        <v>0</v>
      </c>
      <c r="BG213" s="166">
        <f t="shared" si="67"/>
        <v>0</v>
      </c>
      <c r="BH213" s="166">
        <f t="shared" si="68"/>
        <v>0</v>
      </c>
      <c r="BI213" s="166">
        <f t="shared" si="69"/>
        <v>0</v>
      </c>
      <c r="BJ213" s="16" t="s">
        <v>137</v>
      </c>
      <c r="BK213" s="167">
        <f t="shared" si="70"/>
        <v>0</v>
      </c>
      <c r="BL213" s="16" t="s">
        <v>206</v>
      </c>
      <c r="BM213" s="165" t="s">
        <v>525</v>
      </c>
    </row>
    <row r="214" spans="2:65" s="1" customFormat="1" ht="24.15" customHeight="1">
      <c r="B214" s="31"/>
      <c r="C214" s="189" t="s">
        <v>77</v>
      </c>
      <c r="D214" s="189" t="s">
        <v>466</v>
      </c>
      <c r="E214" s="190" t="s">
        <v>1580</v>
      </c>
      <c r="F214" s="191" t="s">
        <v>1581</v>
      </c>
      <c r="G214" s="192" t="s">
        <v>234</v>
      </c>
      <c r="H214" s="193">
        <v>10</v>
      </c>
      <c r="I214" s="194"/>
      <c r="J214" s="195"/>
      <c r="K214" s="193">
        <f t="shared" si="58"/>
        <v>0</v>
      </c>
      <c r="L214" s="195"/>
      <c r="M214" s="196"/>
      <c r="N214" s="197" t="s">
        <v>1</v>
      </c>
      <c r="O214" s="121" t="s">
        <v>41</v>
      </c>
      <c r="P214" s="162">
        <f t="shared" si="59"/>
        <v>0</v>
      </c>
      <c r="Q214" s="162">
        <f t="shared" si="60"/>
        <v>0</v>
      </c>
      <c r="R214" s="162">
        <f t="shared" si="61"/>
        <v>0</v>
      </c>
      <c r="T214" s="163">
        <f t="shared" si="62"/>
        <v>0</v>
      </c>
      <c r="U214" s="163">
        <v>0</v>
      </c>
      <c r="V214" s="163">
        <f t="shared" si="63"/>
        <v>0</v>
      </c>
      <c r="W214" s="163">
        <v>0</v>
      </c>
      <c r="X214" s="164">
        <f t="shared" si="64"/>
        <v>0</v>
      </c>
      <c r="AR214" s="165" t="s">
        <v>247</v>
      </c>
      <c r="AT214" s="165" t="s">
        <v>466</v>
      </c>
      <c r="AU214" s="165" t="s">
        <v>137</v>
      </c>
      <c r="AY214" s="16" t="s">
        <v>163</v>
      </c>
      <c r="BE214" s="166">
        <f t="shared" si="65"/>
        <v>0</v>
      </c>
      <c r="BF214" s="166">
        <f t="shared" si="66"/>
        <v>0</v>
      </c>
      <c r="BG214" s="166">
        <f t="shared" si="67"/>
        <v>0</v>
      </c>
      <c r="BH214" s="166">
        <f t="shared" si="68"/>
        <v>0</v>
      </c>
      <c r="BI214" s="166">
        <f t="shared" si="69"/>
        <v>0</v>
      </c>
      <c r="BJ214" s="16" t="s">
        <v>137</v>
      </c>
      <c r="BK214" s="167">
        <f t="shared" si="70"/>
        <v>0</v>
      </c>
      <c r="BL214" s="16" t="s">
        <v>206</v>
      </c>
      <c r="BM214" s="165" t="s">
        <v>530</v>
      </c>
    </row>
    <row r="215" spans="2:65" s="1" customFormat="1" ht="16.5" customHeight="1">
      <c r="B215" s="31"/>
      <c r="C215" s="154" t="s">
        <v>77</v>
      </c>
      <c r="D215" s="154" t="s">
        <v>165</v>
      </c>
      <c r="E215" s="155" t="s">
        <v>1520</v>
      </c>
      <c r="F215" s="156" t="s">
        <v>1582</v>
      </c>
      <c r="G215" s="157" t="s">
        <v>234</v>
      </c>
      <c r="H215" s="158">
        <v>12</v>
      </c>
      <c r="I215" s="159"/>
      <c r="J215" s="159"/>
      <c r="K215" s="158">
        <f t="shared" si="58"/>
        <v>0</v>
      </c>
      <c r="L215" s="160"/>
      <c r="M215" s="31"/>
      <c r="N215" s="161" t="s">
        <v>1</v>
      </c>
      <c r="O215" s="121" t="s">
        <v>41</v>
      </c>
      <c r="P215" s="162">
        <f t="shared" si="59"/>
        <v>0</v>
      </c>
      <c r="Q215" s="162">
        <f t="shared" si="60"/>
        <v>0</v>
      </c>
      <c r="R215" s="162">
        <f t="shared" si="61"/>
        <v>0</v>
      </c>
      <c r="T215" s="163">
        <f t="shared" si="62"/>
        <v>0</v>
      </c>
      <c r="U215" s="163">
        <v>0</v>
      </c>
      <c r="V215" s="163">
        <f t="shared" si="63"/>
        <v>0</v>
      </c>
      <c r="W215" s="163">
        <v>0</v>
      </c>
      <c r="X215" s="164">
        <f t="shared" si="64"/>
        <v>0</v>
      </c>
      <c r="AR215" s="165" t="s">
        <v>206</v>
      </c>
      <c r="AT215" s="165" t="s">
        <v>165</v>
      </c>
      <c r="AU215" s="165" t="s">
        <v>137</v>
      </c>
      <c r="AY215" s="16" t="s">
        <v>163</v>
      </c>
      <c r="BE215" s="166">
        <f t="shared" si="65"/>
        <v>0</v>
      </c>
      <c r="BF215" s="166">
        <f t="shared" si="66"/>
        <v>0</v>
      </c>
      <c r="BG215" s="166">
        <f t="shared" si="67"/>
        <v>0</v>
      </c>
      <c r="BH215" s="166">
        <f t="shared" si="68"/>
        <v>0</v>
      </c>
      <c r="BI215" s="166">
        <f t="shared" si="69"/>
        <v>0</v>
      </c>
      <c r="BJ215" s="16" t="s">
        <v>137</v>
      </c>
      <c r="BK215" s="167">
        <f t="shared" si="70"/>
        <v>0</v>
      </c>
      <c r="BL215" s="16" t="s">
        <v>206</v>
      </c>
      <c r="BM215" s="165" t="s">
        <v>537</v>
      </c>
    </row>
    <row r="216" spans="2:65" s="1" customFormat="1" ht="16.5" customHeight="1">
      <c r="B216" s="31"/>
      <c r="C216" s="189" t="s">
        <v>77</v>
      </c>
      <c r="D216" s="189" t="s">
        <v>466</v>
      </c>
      <c r="E216" s="190" t="s">
        <v>1583</v>
      </c>
      <c r="F216" s="191" t="s">
        <v>1584</v>
      </c>
      <c r="G216" s="192" t="s">
        <v>234</v>
      </c>
      <c r="H216" s="193">
        <v>4</v>
      </c>
      <c r="I216" s="194"/>
      <c r="J216" s="195"/>
      <c r="K216" s="193">
        <f t="shared" si="58"/>
        <v>0</v>
      </c>
      <c r="L216" s="195"/>
      <c r="M216" s="196"/>
      <c r="N216" s="197" t="s">
        <v>1</v>
      </c>
      <c r="O216" s="121" t="s">
        <v>41</v>
      </c>
      <c r="P216" s="162">
        <f t="shared" si="59"/>
        <v>0</v>
      </c>
      <c r="Q216" s="162">
        <f t="shared" si="60"/>
        <v>0</v>
      </c>
      <c r="R216" s="162">
        <f t="shared" si="61"/>
        <v>0</v>
      </c>
      <c r="T216" s="163">
        <f t="shared" si="62"/>
        <v>0</v>
      </c>
      <c r="U216" s="163">
        <v>0</v>
      </c>
      <c r="V216" s="163">
        <f t="shared" si="63"/>
        <v>0</v>
      </c>
      <c r="W216" s="163">
        <v>0</v>
      </c>
      <c r="X216" s="164">
        <f t="shared" si="64"/>
        <v>0</v>
      </c>
      <c r="AR216" s="165" t="s">
        <v>247</v>
      </c>
      <c r="AT216" s="165" t="s">
        <v>466</v>
      </c>
      <c r="AU216" s="165" t="s">
        <v>137</v>
      </c>
      <c r="AY216" s="16" t="s">
        <v>163</v>
      </c>
      <c r="BE216" s="166">
        <f t="shared" si="65"/>
        <v>0</v>
      </c>
      <c r="BF216" s="166">
        <f t="shared" si="66"/>
        <v>0</v>
      </c>
      <c r="BG216" s="166">
        <f t="shared" si="67"/>
        <v>0</v>
      </c>
      <c r="BH216" s="166">
        <f t="shared" si="68"/>
        <v>0</v>
      </c>
      <c r="BI216" s="166">
        <f t="shared" si="69"/>
        <v>0</v>
      </c>
      <c r="BJ216" s="16" t="s">
        <v>137</v>
      </c>
      <c r="BK216" s="167">
        <f t="shared" si="70"/>
        <v>0</v>
      </c>
      <c r="BL216" s="16" t="s">
        <v>206</v>
      </c>
      <c r="BM216" s="165" t="s">
        <v>542</v>
      </c>
    </row>
    <row r="217" spans="2:65" s="1" customFormat="1" ht="16.5" customHeight="1">
      <c r="B217" s="31"/>
      <c r="C217" s="189" t="s">
        <v>77</v>
      </c>
      <c r="D217" s="189" t="s">
        <v>466</v>
      </c>
      <c r="E217" s="190" t="s">
        <v>1585</v>
      </c>
      <c r="F217" s="191" t="s">
        <v>1586</v>
      </c>
      <c r="G217" s="192" t="s">
        <v>234</v>
      </c>
      <c r="H217" s="193">
        <v>4</v>
      </c>
      <c r="I217" s="194"/>
      <c r="J217" s="195"/>
      <c r="K217" s="193">
        <f t="shared" si="58"/>
        <v>0</v>
      </c>
      <c r="L217" s="195"/>
      <c r="M217" s="196"/>
      <c r="N217" s="197" t="s">
        <v>1</v>
      </c>
      <c r="O217" s="121" t="s">
        <v>41</v>
      </c>
      <c r="P217" s="162">
        <f t="shared" si="59"/>
        <v>0</v>
      </c>
      <c r="Q217" s="162">
        <f t="shared" si="60"/>
        <v>0</v>
      </c>
      <c r="R217" s="162">
        <f t="shared" si="61"/>
        <v>0</v>
      </c>
      <c r="T217" s="163">
        <f t="shared" si="62"/>
        <v>0</v>
      </c>
      <c r="U217" s="163">
        <v>0</v>
      </c>
      <c r="V217" s="163">
        <f t="shared" si="63"/>
        <v>0</v>
      </c>
      <c r="W217" s="163">
        <v>0</v>
      </c>
      <c r="X217" s="164">
        <f t="shared" si="64"/>
        <v>0</v>
      </c>
      <c r="AR217" s="165" t="s">
        <v>247</v>
      </c>
      <c r="AT217" s="165" t="s">
        <v>466</v>
      </c>
      <c r="AU217" s="165" t="s">
        <v>137</v>
      </c>
      <c r="AY217" s="16" t="s">
        <v>163</v>
      </c>
      <c r="BE217" s="166">
        <f t="shared" si="65"/>
        <v>0</v>
      </c>
      <c r="BF217" s="166">
        <f t="shared" si="66"/>
        <v>0</v>
      </c>
      <c r="BG217" s="166">
        <f t="shared" si="67"/>
        <v>0</v>
      </c>
      <c r="BH217" s="166">
        <f t="shared" si="68"/>
        <v>0</v>
      </c>
      <c r="BI217" s="166">
        <f t="shared" si="69"/>
        <v>0</v>
      </c>
      <c r="BJ217" s="16" t="s">
        <v>137</v>
      </c>
      <c r="BK217" s="167">
        <f t="shared" si="70"/>
        <v>0</v>
      </c>
      <c r="BL217" s="16" t="s">
        <v>206</v>
      </c>
      <c r="BM217" s="165" t="s">
        <v>546</v>
      </c>
    </row>
    <row r="218" spans="2:65" s="1" customFormat="1" ht="16.5" customHeight="1">
      <c r="B218" s="31"/>
      <c r="C218" s="189" t="s">
        <v>77</v>
      </c>
      <c r="D218" s="189" t="s">
        <v>466</v>
      </c>
      <c r="E218" s="190" t="s">
        <v>1587</v>
      </c>
      <c r="F218" s="191" t="s">
        <v>1588</v>
      </c>
      <c r="G218" s="192" t="s">
        <v>234</v>
      </c>
      <c r="H218" s="193">
        <v>2</v>
      </c>
      <c r="I218" s="194"/>
      <c r="J218" s="195"/>
      <c r="K218" s="193">
        <f t="shared" si="58"/>
        <v>0</v>
      </c>
      <c r="L218" s="195"/>
      <c r="M218" s="196"/>
      <c r="N218" s="197" t="s">
        <v>1</v>
      </c>
      <c r="O218" s="121" t="s">
        <v>41</v>
      </c>
      <c r="P218" s="162">
        <f t="shared" si="59"/>
        <v>0</v>
      </c>
      <c r="Q218" s="162">
        <f t="shared" si="60"/>
        <v>0</v>
      </c>
      <c r="R218" s="162">
        <f t="shared" si="61"/>
        <v>0</v>
      </c>
      <c r="T218" s="163">
        <f t="shared" si="62"/>
        <v>0</v>
      </c>
      <c r="U218" s="163">
        <v>0</v>
      </c>
      <c r="V218" s="163">
        <f t="shared" si="63"/>
        <v>0</v>
      </c>
      <c r="W218" s="163">
        <v>0</v>
      </c>
      <c r="X218" s="164">
        <f t="shared" si="64"/>
        <v>0</v>
      </c>
      <c r="AR218" s="165" t="s">
        <v>247</v>
      </c>
      <c r="AT218" s="165" t="s">
        <v>466</v>
      </c>
      <c r="AU218" s="165" t="s">
        <v>137</v>
      </c>
      <c r="AY218" s="16" t="s">
        <v>163</v>
      </c>
      <c r="BE218" s="166">
        <f t="shared" si="65"/>
        <v>0</v>
      </c>
      <c r="BF218" s="166">
        <f t="shared" si="66"/>
        <v>0</v>
      </c>
      <c r="BG218" s="166">
        <f t="shared" si="67"/>
        <v>0</v>
      </c>
      <c r="BH218" s="166">
        <f t="shared" si="68"/>
        <v>0</v>
      </c>
      <c r="BI218" s="166">
        <f t="shared" si="69"/>
        <v>0</v>
      </c>
      <c r="BJ218" s="16" t="s">
        <v>137</v>
      </c>
      <c r="BK218" s="167">
        <f t="shared" si="70"/>
        <v>0</v>
      </c>
      <c r="BL218" s="16" t="s">
        <v>206</v>
      </c>
      <c r="BM218" s="165" t="s">
        <v>551</v>
      </c>
    </row>
    <row r="219" spans="2:65" s="1" customFormat="1" ht="16.5" customHeight="1">
      <c r="B219" s="31"/>
      <c r="C219" s="189" t="s">
        <v>77</v>
      </c>
      <c r="D219" s="189" t="s">
        <v>466</v>
      </c>
      <c r="E219" s="190" t="s">
        <v>1589</v>
      </c>
      <c r="F219" s="191" t="s">
        <v>1590</v>
      </c>
      <c r="G219" s="192" t="s">
        <v>234</v>
      </c>
      <c r="H219" s="193">
        <v>2</v>
      </c>
      <c r="I219" s="194"/>
      <c r="J219" s="195"/>
      <c r="K219" s="193">
        <f t="shared" si="58"/>
        <v>0</v>
      </c>
      <c r="L219" s="195"/>
      <c r="M219" s="196"/>
      <c r="N219" s="197" t="s">
        <v>1</v>
      </c>
      <c r="O219" s="121" t="s">
        <v>41</v>
      </c>
      <c r="P219" s="162">
        <f t="shared" si="59"/>
        <v>0</v>
      </c>
      <c r="Q219" s="162">
        <f t="shared" si="60"/>
        <v>0</v>
      </c>
      <c r="R219" s="162">
        <f t="shared" si="61"/>
        <v>0</v>
      </c>
      <c r="T219" s="163">
        <f t="shared" si="62"/>
        <v>0</v>
      </c>
      <c r="U219" s="163">
        <v>0</v>
      </c>
      <c r="V219" s="163">
        <f t="shared" si="63"/>
        <v>0</v>
      </c>
      <c r="W219" s="163">
        <v>0</v>
      </c>
      <c r="X219" s="164">
        <f t="shared" si="64"/>
        <v>0</v>
      </c>
      <c r="AR219" s="165" t="s">
        <v>247</v>
      </c>
      <c r="AT219" s="165" t="s">
        <v>466</v>
      </c>
      <c r="AU219" s="165" t="s">
        <v>137</v>
      </c>
      <c r="AY219" s="16" t="s">
        <v>163</v>
      </c>
      <c r="BE219" s="166">
        <f t="shared" si="65"/>
        <v>0</v>
      </c>
      <c r="BF219" s="166">
        <f t="shared" si="66"/>
        <v>0</v>
      </c>
      <c r="BG219" s="166">
        <f t="shared" si="67"/>
        <v>0</v>
      </c>
      <c r="BH219" s="166">
        <f t="shared" si="68"/>
        <v>0</v>
      </c>
      <c r="BI219" s="166">
        <f t="shared" si="69"/>
        <v>0</v>
      </c>
      <c r="BJ219" s="16" t="s">
        <v>137</v>
      </c>
      <c r="BK219" s="167">
        <f t="shared" si="70"/>
        <v>0</v>
      </c>
      <c r="BL219" s="16" t="s">
        <v>206</v>
      </c>
      <c r="BM219" s="165" t="s">
        <v>557</v>
      </c>
    </row>
    <row r="220" spans="2:65" s="1" customFormat="1" ht="16.5" customHeight="1">
      <c r="B220" s="31"/>
      <c r="C220" s="154" t="s">
        <v>77</v>
      </c>
      <c r="D220" s="154" t="s">
        <v>165</v>
      </c>
      <c r="E220" s="155" t="s">
        <v>1591</v>
      </c>
      <c r="F220" s="156" t="s">
        <v>1592</v>
      </c>
      <c r="G220" s="157" t="s">
        <v>234</v>
      </c>
      <c r="H220" s="158">
        <v>2</v>
      </c>
      <c r="I220" s="159"/>
      <c r="J220" s="159"/>
      <c r="K220" s="158">
        <f t="shared" si="58"/>
        <v>0</v>
      </c>
      <c r="L220" s="160"/>
      <c r="M220" s="31"/>
      <c r="N220" s="161" t="s">
        <v>1</v>
      </c>
      <c r="O220" s="121" t="s">
        <v>41</v>
      </c>
      <c r="P220" s="162">
        <f t="shared" si="59"/>
        <v>0</v>
      </c>
      <c r="Q220" s="162">
        <f t="shared" si="60"/>
        <v>0</v>
      </c>
      <c r="R220" s="162">
        <f t="shared" si="61"/>
        <v>0</v>
      </c>
      <c r="T220" s="163">
        <f t="shared" si="62"/>
        <v>0</v>
      </c>
      <c r="U220" s="163">
        <v>0</v>
      </c>
      <c r="V220" s="163">
        <f t="shared" si="63"/>
        <v>0</v>
      </c>
      <c r="W220" s="163">
        <v>0</v>
      </c>
      <c r="X220" s="164">
        <f t="shared" si="64"/>
        <v>0</v>
      </c>
      <c r="AR220" s="165" t="s">
        <v>206</v>
      </c>
      <c r="AT220" s="165" t="s">
        <v>165</v>
      </c>
      <c r="AU220" s="165" t="s">
        <v>137</v>
      </c>
      <c r="AY220" s="16" t="s">
        <v>163</v>
      </c>
      <c r="BE220" s="166">
        <f t="shared" si="65"/>
        <v>0</v>
      </c>
      <c r="BF220" s="166">
        <f t="shared" si="66"/>
        <v>0</v>
      </c>
      <c r="BG220" s="166">
        <f t="shared" si="67"/>
        <v>0</v>
      </c>
      <c r="BH220" s="166">
        <f t="shared" si="68"/>
        <v>0</v>
      </c>
      <c r="BI220" s="166">
        <f t="shared" si="69"/>
        <v>0</v>
      </c>
      <c r="BJ220" s="16" t="s">
        <v>137</v>
      </c>
      <c r="BK220" s="167">
        <f t="shared" si="70"/>
        <v>0</v>
      </c>
      <c r="BL220" s="16" t="s">
        <v>206</v>
      </c>
      <c r="BM220" s="165" t="s">
        <v>562</v>
      </c>
    </row>
    <row r="221" spans="2:65" s="1" customFormat="1" ht="16.5" customHeight="1">
      <c r="B221" s="31"/>
      <c r="C221" s="189" t="s">
        <v>77</v>
      </c>
      <c r="D221" s="189" t="s">
        <v>466</v>
      </c>
      <c r="E221" s="190" t="s">
        <v>1593</v>
      </c>
      <c r="F221" s="191" t="s">
        <v>1594</v>
      </c>
      <c r="G221" s="192" t="s">
        <v>234</v>
      </c>
      <c r="H221" s="193">
        <v>1</v>
      </c>
      <c r="I221" s="194"/>
      <c r="J221" s="195"/>
      <c r="K221" s="193">
        <f t="shared" si="58"/>
        <v>0</v>
      </c>
      <c r="L221" s="195"/>
      <c r="M221" s="196"/>
      <c r="N221" s="197" t="s">
        <v>1</v>
      </c>
      <c r="O221" s="121" t="s">
        <v>41</v>
      </c>
      <c r="P221" s="162">
        <f t="shared" si="59"/>
        <v>0</v>
      </c>
      <c r="Q221" s="162">
        <f t="shared" si="60"/>
        <v>0</v>
      </c>
      <c r="R221" s="162">
        <f t="shared" si="61"/>
        <v>0</v>
      </c>
      <c r="T221" s="163">
        <f t="shared" si="62"/>
        <v>0</v>
      </c>
      <c r="U221" s="163">
        <v>0</v>
      </c>
      <c r="V221" s="163">
        <f t="shared" si="63"/>
        <v>0</v>
      </c>
      <c r="W221" s="163">
        <v>0</v>
      </c>
      <c r="X221" s="164">
        <f t="shared" si="64"/>
        <v>0</v>
      </c>
      <c r="AR221" s="165" t="s">
        <v>247</v>
      </c>
      <c r="AT221" s="165" t="s">
        <v>466</v>
      </c>
      <c r="AU221" s="165" t="s">
        <v>137</v>
      </c>
      <c r="AY221" s="16" t="s">
        <v>163</v>
      </c>
      <c r="BE221" s="166">
        <f t="shared" si="65"/>
        <v>0</v>
      </c>
      <c r="BF221" s="166">
        <f t="shared" si="66"/>
        <v>0</v>
      </c>
      <c r="BG221" s="166">
        <f t="shared" si="67"/>
        <v>0</v>
      </c>
      <c r="BH221" s="166">
        <f t="shared" si="68"/>
        <v>0</v>
      </c>
      <c r="BI221" s="166">
        <f t="shared" si="69"/>
        <v>0</v>
      </c>
      <c r="BJ221" s="16" t="s">
        <v>137</v>
      </c>
      <c r="BK221" s="167">
        <f t="shared" si="70"/>
        <v>0</v>
      </c>
      <c r="BL221" s="16" t="s">
        <v>206</v>
      </c>
      <c r="BM221" s="165" t="s">
        <v>567</v>
      </c>
    </row>
    <row r="222" spans="2:65" s="1" customFormat="1" ht="16.5" customHeight="1">
      <c r="B222" s="31"/>
      <c r="C222" s="189" t="s">
        <v>77</v>
      </c>
      <c r="D222" s="189" t="s">
        <v>466</v>
      </c>
      <c r="E222" s="190" t="s">
        <v>1595</v>
      </c>
      <c r="F222" s="191" t="s">
        <v>1596</v>
      </c>
      <c r="G222" s="192" t="s">
        <v>234</v>
      </c>
      <c r="H222" s="193">
        <v>1</v>
      </c>
      <c r="I222" s="194"/>
      <c r="J222" s="195"/>
      <c r="K222" s="193">
        <f t="shared" si="58"/>
        <v>0</v>
      </c>
      <c r="L222" s="195"/>
      <c r="M222" s="196"/>
      <c r="N222" s="197" t="s">
        <v>1</v>
      </c>
      <c r="O222" s="121" t="s">
        <v>41</v>
      </c>
      <c r="P222" s="162">
        <f t="shared" si="59"/>
        <v>0</v>
      </c>
      <c r="Q222" s="162">
        <f t="shared" si="60"/>
        <v>0</v>
      </c>
      <c r="R222" s="162">
        <f t="shared" si="61"/>
        <v>0</v>
      </c>
      <c r="T222" s="163">
        <f t="shared" si="62"/>
        <v>0</v>
      </c>
      <c r="U222" s="163">
        <v>0</v>
      </c>
      <c r="V222" s="163">
        <f t="shared" si="63"/>
        <v>0</v>
      </c>
      <c r="W222" s="163">
        <v>0</v>
      </c>
      <c r="X222" s="164">
        <f t="shared" si="64"/>
        <v>0</v>
      </c>
      <c r="AR222" s="165" t="s">
        <v>247</v>
      </c>
      <c r="AT222" s="165" t="s">
        <v>466</v>
      </c>
      <c r="AU222" s="165" t="s">
        <v>137</v>
      </c>
      <c r="AY222" s="16" t="s">
        <v>163</v>
      </c>
      <c r="BE222" s="166">
        <f t="shared" si="65"/>
        <v>0</v>
      </c>
      <c r="BF222" s="166">
        <f t="shared" si="66"/>
        <v>0</v>
      </c>
      <c r="BG222" s="166">
        <f t="shared" si="67"/>
        <v>0</v>
      </c>
      <c r="BH222" s="166">
        <f t="shared" si="68"/>
        <v>0</v>
      </c>
      <c r="BI222" s="166">
        <f t="shared" si="69"/>
        <v>0</v>
      </c>
      <c r="BJ222" s="16" t="s">
        <v>137</v>
      </c>
      <c r="BK222" s="167">
        <f t="shared" si="70"/>
        <v>0</v>
      </c>
      <c r="BL222" s="16" t="s">
        <v>206</v>
      </c>
      <c r="BM222" s="165" t="s">
        <v>571</v>
      </c>
    </row>
    <row r="223" spans="2:65" s="11" customFormat="1" ht="22.8" customHeight="1">
      <c r="B223" s="141"/>
      <c r="D223" s="142" t="s">
        <v>76</v>
      </c>
      <c r="E223" s="152" t="s">
        <v>1597</v>
      </c>
      <c r="F223" s="152" t="s">
        <v>1598</v>
      </c>
      <c r="I223" s="144"/>
      <c r="J223" s="144"/>
      <c r="K223" s="153">
        <f>BK223</f>
        <v>0</v>
      </c>
      <c r="M223" s="141"/>
      <c r="N223" s="146"/>
      <c r="Q223" s="147">
        <f>SUM(Q224:Q231)</f>
        <v>0</v>
      </c>
      <c r="R223" s="147">
        <f>SUM(R224:R231)</f>
        <v>0</v>
      </c>
      <c r="T223" s="148">
        <f>SUM(T224:T231)</f>
        <v>0</v>
      </c>
      <c r="V223" s="148">
        <f>SUM(V224:V231)</f>
        <v>0</v>
      </c>
      <c r="X223" s="149">
        <f>SUM(X224:X231)</f>
        <v>0</v>
      </c>
      <c r="AR223" s="142" t="s">
        <v>137</v>
      </c>
      <c r="AT223" s="150" t="s">
        <v>76</v>
      </c>
      <c r="AU223" s="150" t="s">
        <v>85</v>
      </c>
      <c r="AY223" s="142" t="s">
        <v>163</v>
      </c>
      <c r="BK223" s="151">
        <f>SUM(BK224:BK231)</f>
        <v>0</v>
      </c>
    </row>
    <row r="224" spans="2:65" s="1" customFormat="1" ht="24.15" customHeight="1">
      <c r="B224" s="31"/>
      <c r="C224" s="154" t="s">
        <v>77</v>
      </c>
      <c r="D224" s="154" t="s">
        <v>165</v>
      </c>
      <c r="E224" s="155" t="s">
        <v>1599</v>
      </c>
      <c r="F224" s="156" t="s">
        <v>1600</v>
      </c>
      <c r="G224" s="157" t="s">
        <v>234</v>
      </c>
      <c r="H224" s="158">
        <v>14</v>
      </c>
      <c r="I224" s="159"/>
      <c r="J224" s="159"/>
      <c r="K224" s="158">
        <f t="shared" ref="K224:K231" si="71">ROUND(P224*H224,3)</f>
        <v>0</v>
      </c>
      <c r="L224" s="160"/>
      <c r="M224" s="31"/>
      <c r="N224" s="161" t="s">
        <v>1</v>
      </c>
      <c r="O224" s="121" t="s">
        <v>41</v>
      </c>
      <c r="P224" s="162">
        <f t="shared" ref="P224:P231" si="72">I224+J224</f>
        <v>0</v>
      </c>
      <c r="Q224" s="162">
        <f t="shared" ref="Q224:Q231" si="73">ROUND(I224*H224,3)</f>
        <v>0</v>
      </c>
      <c r="R224" s="162">
        <f t="shared" ref="R224:R231" si="74">ROUND(J224*H224,3)</f>
        <v>0</v>
      </c>
      <c r="T224" s="163">
        <f t="shared" ref="T224:T231" si="75">S224*H224</f>
        <v>0</v>
      </c>
      <c r="U224" s="163">
        <v>0</v>
      </c>
      <c r="V224" s="163">
        <f t="shared" ref="V224:V231" si="76">U224*H224</f>
        <v>0</v>
      </c>
      <c r="W224" s="163">
        <v>0</v>
      </c>
      <c r="X224" s="164">
        <f t="shared" ref="X224:X231" si="77">W224*H224</f>
        <v>0</v>
      </c>
      <c r="AR224" s="165" t="s">
        <v>206</v>
      </c>
      <c r="AT224" s="165" t="s">
        <v>165</v>
      </c>
      <c r="AU224" s="165" t="s">
        <v>137</v>
      </c>
      <c r="AY224" s="16" t="s">
        <v>163</v>
      </c>
      <c r="BE224" s="166">
        <f t="shared" ref="BE224:BE231" si="78">IF(O224="základná",K224,0)</f>
        <v>0</v>
      </c>
      <c r="BF224" s="166">
        <f t="shared" ref="BF224:BF231" si="79">IF(O224="znížená",K224,0)</f>
        <v>0</v>
      </c>
      <c r="BG224" s="166">
        <f t="shared" ref="BG224:BG231" si="80">IF(O224="zákl. prenesená",K224,0)</f>
        <v>0</v>
      </c>
      <c r="BH224" s="166">
        <f t="shared" ref="BH224:BH231" si="81">IF(O224="zníž. prenesená",K224,0)</f>
        <v>0</v>
      </c>
      <c r="BI224" s="166">
        <f t="shared" ref="BI224:BI231" si="82">IF(O224="nulová",K224,0)</f>
        <v>0</v>
      </c>
      <c r="BJ224" s="16" t="s">
        <v>137</v>
      </c>
      <c r="BK224" s="167">
        <f t="shared" ref="BK224:BK231" si="83">ROUND(P224*H224,3)</f>
        <v>0</v>
      </c>
      <c r="BL224" s="16" t="s">
        <v>206</v>
      </c>
      <c r="BM224" s="165" t="s">
        <v>575</v>
      </c>
    </row>
    <row r="225" spans="2:65" s="1" customFormat="1" ht="37.799999999999997" customHeight="1">
      <c r="B225" s="31"/>
      <c r="C225" s="189" t="s">
        <v>77</v>
      </c>
      <c r="D225" s="189" t="s">
        <v>466</v>
      </c>
      <c r="E225" s="190" t="s">
        <v>1601</v>
      </c>
      <c r="F225" s="191" t="s">
        <v>1602</v>
      </c>
      <c r="G225" s="192" t="s">
        <v>234</v>
      </c>
      <c r="H225" s="193">
        <v>14</v>
      </c>
      <c r="I225" s="194"/>
      <c r="J225" s="195"/>
      <c r="K225" s="193">
        <f t="shared" si="71"/>
        <v>0</v>
      </c>
      <c r="L225" s="195"/>
      <c r="M225" s="196"/>
      <c r="N225" s="197" t="s">
        <v>1</v>
      </c>
      <c r="O225" s="121" t="s">
        <v>41</v>
      </c>
      <c r="P225" s="162">
        <f t="shared" si="72"/>
        <v>0</v>
      </c>
      <c r="Q225" s="162">
        <f t="shared" si="73"/>
        <v>0</v>
      </c>
      <c r="R225" s="162">
        <f t="shared" si="74"/>
        <v>0</v>
      </c>
      <c r="T225" s="163">
        <f t="shared" si="75"/>
        <v>0</v>
      </c>
      <c r="U225" s="163">
        <v>0</v>
      </c>
      <c r="V225" s="163">
        <f t="shared" si="76"/>
        <v>0</v>
      </c>
      <c r="W225" s="163">
        <v>0</v>
      </c>
      <c r="X225" s="164">
        <f t="shared" si="77"/>
        <v>0</v>
      </c>
      <c r="AR225" s="165" t="s">
        <v>247</v>
      </c>
      <c r="AT225" s="165" t="s">
        <v>466</v>
      </c>
      <c r="AU225" s="165" t="s">
        <v>137</v>
      </c>
      <c r="AY225" s="16" t="s">
        <v>163</v>
      </c>
      <c r="BE225" s="166">
        <f t="shared" si="78"/>
        <v>0</v>
      </c>
      <c r="BF225" s="166">
        <f t="shared" si="79"/>
        <v>0</v>
      </c>
      <c r="BG225" s="166">
        <f t="shared" si="80"/>
        <v>0</v>
      </c>
      <c r="BH225" s="166">
        <f t="shared" si="81"/>
        <v>0</v>
      </c>
      <c r="BI225" s="166">
        <f t="shared" si="82"/>
        <v>0</v>
      </c>
      <c r="BJ225" s="16" t="s">
        <v>137</v>
      </c>
      <c r="BK225" s="167">
        <f t="shared" si="83"/>
        <v>0</v>
      </c>
      <c r="BL225" s="16" t="s">
        <v>206</v>
      </c>
      <c r="BM225" s="165" t="s">
        <v>580</v>
      </c>
    </row>
    <row r="226" spans="2:65" s="1" customFormat="1" ht="33" customHeight="1">
      <c r="B226" s="31"/>
      <c r="C226" s="154" t="s">
        <v>77</v>
      </c>
      <c r="D226" s="154" t="s">
        <v>165</v>
      </c>
      <c r="E226" s="155" t="s">
        <v>1603</v>
      </c>
      <c r="F226" s="156" t="s">
        <v>1604</v>
      </c>
      <c r="G226" s="157" t="s">
        <v>234</v>
      </c>
      <c r="H226" s="158">
        <v>31</v>
      </c>
      <c r="I226" s="159"/>
      <c r="J226" s="159"/>
      <c r="K226" s="158">
        <f t="shared" si="71"/>
        <v>0</v>
      </c>
      <c r="L226" s="160"/>
      <c r="M226" s="31"/>
      <c r="N226" s="161" t="s">
        <v>1</v>
      </c>
      <c r="O226" s="121" t="s">
        <v>41</v>
      </c>
      <c r="P226" s="162">
        <f t="shared" si="72"/>
        <v>0</v>
      </c>
      <c r="Q226" s="162">
        <f t="shared" si="73"/>
        <v>0</v>
      </c>
      <c r="R226" s="162">
        <f t="shared" si="74"/>
        <v>0</v>
      </c>
      <c r="T226" s="163">
        <f t="shared" si="75"/>
        <v>0</v>
      </c>
      <c r="U226" s="163">
        <v>0</v>
      </c>
      <c r="V226" s="163">
        <f t="shared" si="76"/>
        <v>0</v>
      </c>
      <c r="W226" s="163">
        <v>0</v>
      </c>
      <c r="X226" s="164">
        <f t="shared" si="77"/>
        <v>0</v>
      </c>
      <c r="AR226" s="165" t="s">
        <v>206</v>
      </c>
      <c r="AT226" s="165" t="s">
        <v>165</v>
      </c>
      <c r="AU226" s="165" t="s">
        <v>137</v>
      </c>
      <c r="AY226" s="16" t="s">
        <v>163</v>
      </c>
      <c r="BE226" s="166">
        <f t="shared" si="78"/>
        <v>0</v>
      </c>
      <c r="BF226" s="166">
        <f t="shared" si="79"/>
        <v>0</v>
      </c>
      <c r="BG226" s="166">
        <f t="shared" si="80"/>
        <v>0</v>
      </c>
      <c r="BH226" s="166">
        <f t="shared" si="81"/>
        <v>0</v>
      </c>
      <c r="BI226" s="166">
        <f t="shared" si="82"/>
        <v>0</v>
      </c>
      <c r="BJ226" s="16" t="s">
        <v>137</v>
      </c>
      <c r="BK226" s="167">
        <f t="shared" si="83"/>
        <v>0</v>
      </c>
      <c r="BL226" s="16" t="s">
        <v>206</v>
      </c>
      <c r="BM226" s="165" t="s">
        <v>584</v>
      </c>
    </row>
    <row r="227" spans="2:65" s="1" customFormat="1" ht="37.799999999999997" customHeight="1">
      <c r="B227" s="31"/>
      <c r="C227" s="189" t="s">
        <v>77</v>
      </c>
      <c r="D227" s="189" t="s">
        <v>466</v>
      </c>
      <c r="E227" s="190" t="s">
        <v>1605</v>
      </c>
      <c r="F227" s="191" t="s">
        <v>1606</v>
      </c>
      <c r="G227" s="192" t="s">
        <v>234</v>
      </c>
      <c r="H227" s="193">
        <v>31</v>
      </c>
      <c r="I227" s="194"/>
      <c r="J227" s="195"/>
      <c r="K227" s="193">
        <f t="shared" si="71"/>
        <v>0</v>
      </c>
      <c r="L227" s="195"/>
      <c r="M227" s="196"/>
      <c r="N227" s="197" t="s">
        <v>1</v>
      </c>
      <c r="O227" s="121" t="s">
        <v>41</v>
      </c>
      <c r="P227" s="162">
        <f t="shared" si="72"/>
        <v>0</v>
      </c>
      <c r="Q227" s="162">
        <f t="shared" si="73"/>
        <v>0</v>
      </c>
      <c r="R227" s="162">
        <f t="shared" si="74"/>
        <v>0</v>
      </c>
      <c r="T227" s="163">
        <f t="shared" si="75"/>
        <v>0</v>
      </c>
      <c r="U227" s="163">
        <v>0</v>
      </c>
      <c r="V227" s="163">
        <f t="shared" si="76"/>
        <v>0</v>
      </c>
      <c r="W227" s="163">
        <v>0</v>
      </c>
      <c r="X227" s="164">
        <f t="shared" si="77"/>
        <v>0</v>
      </c>
      <c r="AR227" s="165" t="s">
        <v>247</v>
      </c>
      <c r="AT227" s="165" t="s">
        <v>466</v>
      </c>
      <c r="AU227" s="165" t="s">
        <v>137</v>
      </c>
      <c r="AY227" s="16" t="s">
        <v>163</v>
      </c>
      <c r="BE227" s="166">
        <f t="shared" si="78"/>
        <v>0</v>
      </c>
      <c r="BF227" s="166">
        <f t="shared" si="79"/>
        <v>0</v>
      </c>
      <c r="BG227" s="166">
        <f t="shared" si="80"/>
        <v>0</v>
      </c>
      <c r="BH227" s="166">
        <f t="shared" si="81"/>
        <v>0</v>
      </c>
      <c r="BI227" s="166">
        <f t="shared" si="82"/>
        <v>0</v>
      </c>
      <c r="BJ227" s="16" t="s">
        <v>137</v>
      </c>
      <c r="BK227" s="167">
        <f t="shared" si="83"/>
        <v>0</v>
      </c>
      <c r="BL227" s="16" t="s">
        <v>206</v>
      </c>
      <c r="BM227" s="165" t="s">
        <v>589</v>
      </c>
    </row>
    <row r="228" spans="2:65" s="1" customFormat="1" ht="24.15" customHeight="1">
      <c r="B228" s="31"/>
      <c r="C228" s="154" t="s">
        <v>77</v>
      </c>
      <c r="D228" s="154" t="s">
        <v>165</v>
      </c>
      <c r="E228" s="155" t="s">
        <v>1607</v>
      </c>
      <c r="F228" s="156" t="s">
        <v>1608</v>
      </c>
      <c r="G228" s="157" t="s">
        <v>234</v>
      </c>
      <c r="H228" s="158">
        <v>10</v>
      </c>
      <c r="I228" s="159"/>
      <c r="J228" s="159"/>
      <c r="K228" s="158">
        <f t="shared" si="71"/>
        <v>0</v>
      </c>
      <c r="L228" s="160"/>
      <c r="M228" s="31"/>
      <c r="N228" s="161" t="s">
        <v>1</v>
      </c>
      <c r="O228" s="121" t="s">
        <v>41</v>
      </c>
      <c r="P228" s="162">
        <f t="shared" si="72"/>
        <v>0</v>
      </c>
      <c r="Q228" s="162">
        <f t="shared" si="73"/>
        <v>0</v>
      </c>
      <c r="R228" s="162">
        <f t="shared" si="74"/>
        <v>0</v>
      </c>
      <c r="T228" s="163">
        <f t="shared" si="75"/>
        <v>0</v>
      </c>
      <c r="U228" s="163">
        <v>0</v>
      </c>
      <c r="V228" s="163">
        <f t="shared" si="76"/>
        <v>0</v>
      </c>
      <c r="W228" s="163">
        <v>0</v>
      </c>
      <c r="X228" s="164">
        <f t="shared" si="77"/>
        <v>0</v>
      </c>
      <c r="AR228" s="165" t="s">
        <v>206</v>
      </c>
      <c r="AT228" s="165" t="s">
        <v>165</v>
      </c>
      <c r="AU228" s="165" t="s">
        <v>137</v>
      </c>
      <c r="AY228" s="16" t="s">
        <v>163</v>
      </c>
      <c r="BE228" s="166">
        <f t="shared" si="78"/>
        <v>0</v>
      </c>
      <c r="BF228" s="166">
        <f t="shared" si="79"/>
        <v>0</v>
      </c>
      <c r="BG228" s="166">
        <f t="shared" si="80"/>
        <v>0</v>
      </c>
      <c r="BH228" s="166">
        <f t="shared" si="81"/>
        <v>0</v>
      </c>
      <c r="BI228" s="166">
        <f t="shared" si="82"/>
        <v>0</v>
      </c>
      <c r="BJ228" s="16" t="s">
        <v>137</v>
      </c>
      <c r="BK228" s="167">
        <f t="shared" si="83"/>
        <v>0</v>
      </c>
      <c r="BL228" s="16" t="s">
        <v>206</v>
      </c>
      <c r="BM228" s="165" t="s">
        <v>592</v>
      </c>
    </row>
    <row r="229" spans="2:65" s="1" customFormat="1" ht="24.15" customHeight="1">
      <c r="B229" s="31"/>
      <c r="C229" s="189" t="s">
        <v>77</v>
      </c>
      <c r="D229" s="189" t="s">
        <v>466</v>
      </c>
      <c r="E229" s="190" t="s">
        <v>1609</v>
      </c>
      <c r="F229" s="191" t="s">
        <v>1610</v>
      </c>
      <c r="G229" s="192" t="s">
        <v>234</v>
      </c>
      <c r="H229" s="193">
        <v>10</v>
      </c>
      <c r="I229" s="194"/>
      <c r="J229" s="195"/>
      <c r="K229" s="193">
        <f t="shared" si="71"/>
        <v>0</v>
      </c>
      <c r="L229" s="195"/>
      <c r="M229" s="196"/>
      <c r="N229" s="197" t="s">
        <v>1</v>
      </c>
      <c r="O229" s="121" t="s">
        <v>41</v>
      </c>
      <c r="P229" s="162">
        <f t="shared" si="72"/>
        <v>0</v>
      </c>
      <c r="Q229" s="162">
        <f t="shared" si="73"/>
        <v>0</v>
      </c>
      <c r="R229" s="162">
        <f t="shared" si="74"/>
        <v>0</v>
      </c>
      <c r="T229" s="163">
        <f t="shared" si="75"/>
        <v>0</v>
      </c>
      <c r="U229" s="163">
        <v>0</v>
      </c>
      <c r="V229" s="163">
        <f t="shared" si="76"/>
        <v>0</v>
      </c>
      <c r="W229" s="163">
        <v>0</v>
      </c>
      <c r="X229" s="164">
        <f t="shared" si="77"/>
        <v>0</v>
      </c>
      <c r="AR229" s="165" t="s">
        <v>247</v>
      </c>
      <c r="AT229" s="165" t="s">
        <v>466</v>
      </c>
      <c r="AU229" s="165" t="s">
        <v>137</v>
      </c>
      <c r="AY229" s="16" t="s">
        <v>163</v>
      </c>
      <c r="BE229" s="166">
        <f t="shared" si="78"/>
        <v>0</v>
      </c>
      <c r="BF229" s="166">
        <f t="shared" si="79"/>
        <v>0</v>
      </c>
      <c r="BG229" s="166">
        <f t="shared" si="80"/>
        <v>0</v>
      </c>
      <c r="BH229" s="166">
        <f t="shared" si="81"/>
        <v>0</v>
      </c>
      <c r="BI229" s="166">
        <f t="shared" si="82"/>
        <v>0</v>
      </c>
      <c r="BJ229" s="16" t="s">
        <v>137</v>
      </c>
      <c r="BK229" s="167">
        <f t="shared" si="83"/>
        <v>0</v>
      </c>
      <c r="BL229" s="16" t="s">
        <v>206</v>
      </c>
      <c r="BM229" s="165" t="s">
        <v>596</v>
      </c>
    </row>
    <row r="230" spans="2:65" s="1" customFormat="1" ht="33" customHeight="1">
      <c r="B230" s="31"/>
      <c r="C230" s="154" t="s">
        <v>77</v>
      </c>
      <c r="D230" s="154" t="s">
        <v>165</v>
      </c>
      <c r="E230" s="155" t="s">
        <v>1611</v>
      </c>
      <c r="F230" s="156" t="s">
        <v>1612</v>
      </c>
      <c r="G230" s="157" t="s">
        <v>234</v>
      </c>
      <c r="H230" s="158">
        <v>3</v>
      </c>
      <c r="I230" s="159"/>
      <c r="J230" s="159"/>
      <c r="K230" s="158">
        <f t="shared" si="71"/>
        <v>0</v>
      </c>
      <c r="L230" s="160"/>
      <c r="M230" s="31"/>
      <c r="N230" s="161" t="s">
        <v>1</v>
      </c>
      <c r="O230" s="121" t="s">
        <v>41</v>
      </c>
      <c r="P230" s="162">
        <f t="shared" si="72"/>
        <v>0</v>
      </c>
      <c r="Q230" s="162">
        <f t="shared" si="73"/>
        <v>0</v>
      </c>
      <c r="R230" s="162">
        <f t="shared" si="74"/>
        <v>0</v>
      </c>
      <c r="T230" s="163">
        <f t="shared" si="75"/>
        <v>0</v>
      </c>
      <c r="U230" s="163">
        <v>0</v>
      </c>
      <c r="V230" s="163">
        <f t="shared" si="76"/>
        <v>0</v>
      </c>
      <c r="W230" s="163">
        <v>0</v>
      </c>
      <c r="X230" s="164">
        <f t="shared" si="77"/>
        <v>0</v>
      </c>
      <c r="AR230" s="165" t="s">
        <v>206</v>
      </c>
      <c r="AT230" s="165" t="s">
        <v>165</v>
      </c>
      <c r="AU230" s="165" t="s">
        <v>137</v>
      </c>
      <c r="AY230" s="16" t="s">
        <v>163</v>
      </c>
      <c r="BE230" s="166">
        <f t="shared" si="78"/>
        <v>0</v>
      </c>
      <c r="BF230" s="166">
        <f t="shared" si="79"/>
        <v>0</v>
      </c>
      <c r="BG230" s="166">
        <f t="shared" si="80"/>
        <v>0</v>
      </c>
      <c r="BH230" s="166">
        <f t="shared" si="81"/>
        <v>0</v>
      </c>
      <c r="BI230" s="166">
        <f t="shared" si="82"/>
        <v>0</v>
      </c>
      <c r="BJ230" s="16" t="s">
        <v>137</v>
      </c>
      <c r="BK230" s="167">
        <f t="shared" si="83"/>
        <v>0</v>
      </c>
      <c r="BL230" s="16" t="s">
        <v>206</v>
      </c>
      <c r="BM230" s="165" t="s">
        <v>599</v>
      </c>
    </row>
    <row r="231" spans="2:65" s="1" customFormat="1" ht="33" customHeight="1">
      <c r="B231" s="31"/>
      <c r="C231" s="189" t="s">
        <v>77</v>
      </c>
      <c r="D231" s="189" t="s">
        <v>466</v>
      </c>
      <c r="E231" s="190" t="s">
        <v>1613</v>
      </c>
      <c r="F231" s="191" t="s">
        <v>1614</v>
      </c>
      <c r="G231" s="192" t="s">
        <v>234</v>
      </c>
      <c r="H231" s="193">
        <v>3</v>
      </c>
      <c r="I231" s="194"/>
      <c r="J231" s="195"/>
      <c r="K231" s="193">
        <f t="shared" si="71"/>
        <v>0</v>
      </c>
      <c r="L231" s="195"/>
      <c r="M231" s="196"/>
      <c r="N231" s="197" t="s">
        <v>1</v>
      </c>
      <c r="O231" s="121" t="s">
        <v>41</v>
      </c>
      <c r="P231" s="162">
        <f t="shared" si="72"/>
        <v>0</v>
      </c>
      <c r="Q231" s="162">
        <f t="shared" si="73"/>
        <v>0</v>
      </c>
      <c r="R231" s="162">
        <f t="shared" si="74"/>
        <v>0</v>
      </c>
      <c r="T231" s="163">
        <f t="shared" si="75"/>
        <v>0</v>
      </c>
      <c r="U231" s="163">
        <v>0</v>
      </c>
      <c r="V231" s="163">
        <f t="shared" si="76"/>
        <v>0</v>
      </c>
      <c r="W231" s="163">
        <v>0</v>
      </c>
      <c r="X231" s="164">
        <f t="shared" si="77"/>
        <v>0</v>
      </c>
      <c r="AR231" s="165" t="s">
        <v>247</v>
      </c>
      <c r="AT231" s="165" t="s">
        <v>466</v>
      </c>
      <c r="AU231" s="165" t="s">
        <v>137</v>
      </c>
      <c r="AY231" s="16" t="s">
        <v>163</v>
      </c>
      <c r="BE231" s="166">
        <f t="shared" si="78"/>
        <v>0</v>
      </c>
      <c r="BF231" s="166">
        <f t="shared" si="79"/>
        <v>0</v>
      </c>
      <c r="BG231" s="166">
        <f t="shared" si="80"/>
        <v>0</v>
      </c>
      <c r="BH231" s="166">
        <f t="shared" si="81"/>
        <v>0</v>
      </c>
      <c r="BI231" s="166">
        <f t="shared" si="82"/>
        <v>0</v>
      </c>
      <c r="BJ231" s="16" t="s">
        <v>137</v>
      </c>
      <c r="BK231" s="167">
        <f t="shared" si="83"/>
        <v>0</v>
      </c>
      <c r="BL231" s="16" t="s">
        <v>206</v>
      </c>
      <c r="BM231" s="165" t="s">
        <v>604</v>
      </c>
    </row>
    <row r="232" spans="2:65" s="11" customFormat="1" ht="25.95" customHeight="1">
      <c r="B232" s="141"/>
      <c r="D232" s="142" t="s">
        <v>76</v>
      </c>
      <c r="E232" s="143" t="s">
        <v>466</v>
      </c>
      <c r="F232" s="143" t="s">
        <v>1615</v>
      </c>
      <c r="I232" s="144"/>
      <c r="J232" s="144"/>
      <c r="K232" s="145">
        <f>BK232</f>
        <v>0</v>
      </c>
      <c r="M232" s="141"/>
      <c r="N232" s="146"/>
      <c r="Q232" s="147">
        <f>Q233</f>
        <v>0</v>
      </c>
      <c r="R232" s="147">
        <f>R233</f>
        <v>0</v>
      </c>
      <c r="T232" s="148">
        <f>T233</f>
        <v>0</v>
      </c>
      <c r="V232" s="148">
        <f>V233</f>
        <v>0</v>
      </c>
      <c r="X232" s="149">
        <f>X233</f>
        <v>0</v>
      </c>
      <c r="AR232" s="142" t="s">
        <v>176</v>
      </c>
      <c r="AT232" s="150" t="s">
        <v>76</v>
      </c>
      <c r="AU232" s="150" t="s">
        <v>77</v>
      </c>
      <c r="AY232" s="142" t="s">
        <v>163</v>
      </c>
      <c r="BK232" s="151">
        <f>BK233</f>
        <v>0</v>
      </c>
    </row>
    <row r="233" spans="2:65" s="11" customFormat="1" ht="22.8" customHeight="1">
      <c r="B233" s="141"/>
      <c r="D233" s="142" t="s">
        <v>76</v>
      </c>
      <c r="E233" s="152" t="s">
        <v>1616</v>
      </c>
      <c r="F233" s="152" t="s">
        <v>1617</v>
      </c>
      <c r="I233" s="144"/>
      <c r="J233" s="144"/>
      <c r="K233" s="153">
        <f>BK233</f>
        <v>0</v>
      </c>
      <c r="M233" s="141"/>
      <c r="N233" s="146"/>
      <c r="Q233" s="147">
        <f>SUM(Q234:Q237)</f>
        <v>0</v>
      </c>
      <c r="R233" s="147">
        <f>SUM(R234:R237)</f>
        <v>0</v>
      </c>
      <c r="T233" s="148">
        <f>SUM(T234:T237)</f>
        <v>0</v>
      </c>
      <c r="V233" s="148">
        <f>SUM(V234:V237)</f>
        <v>0</v>
      </c>
      <c r="X233" s="149">
        <f>SUM(X234:X237)</f>
        <v>0</v>
      </c>
      <c r="AR233" s="142" t="s">
        <v>176</v>
      </c>
      <c r="AT233" s="150" t="s">
        <v>76</v>
      </c>
      <c r="AU233" s="150" t="s">
        <v>85</v>
      </c>
      <c r="AY233" s="142" t="s">
        <v>163</v>
      </c>
      <c r="BK233" s="151">
        <f>SUM(BK234:BK237)</f>
        <v>0</v>
      </c>
    </row>
    <row r="234" spans="2:65" s="1" customFormat="1" ht="16.5" customHeight="1">
      <c r="B234" s="31"/>
      <c r="C234" s="154" t="s">
        <v>77</v>
      </c>
      <c r="D234" s="154" t="s">
        <v>165</v>
      </c>
      <c r="E234" s="155" t="s">
        <v>1618</v>
      </c>
      <c r="F234" s="156" t="s">
        <v>1619</v>
      </c>
      <c r="G234" s="157" t="s">
        <v>1620</v>
      </c>
      <c r="H234" s="158">
        <v>1</v>
      </c>
      <c r="I234" s="159"/>
      <c r="J234" s="159"/>
      <c r="K234" s="158">
        <f>ROUND(P234*H234,3)</f>
        <v>0</v>
      </c>
      <c r="L234" s="160"/>
      <c r="M234" s="31"/>
      <c r="N234" s="161" t="s">
        <v>1</v>
      </c>
      <c r="O234" s="121" t="s">
        <v>41</v>
      </c>
      <c r="P234" s="162">
        <f>I234+J234</f>
        <v>0</v>
      </c>
      <c r="Q234" s="162">
        <f>ROUND(I234*H234,3)</f>
        <v>0</v>
      </c>
      <c r="R234" s="162">
        <f>ROUND(J234*H234,3)</f>
        <v>0</v>
      </c>
      <c r="T234" s="163">
        <f>S234*H234</f>
        <v>0</v>
      </c>
      <c r="U234" s="163">
        <v>0</v>
      </c>
      <c r="V234" s="163">
        <f>U234*H234</f>
        <v>0</v>
      </c>
      <c r="W234" s="163">
        <v>0</v>
      </c>
      <c r="X234" s="164">
        <f>W234*H234</f>
        <v>0</v>
      </c>
      <c r="AR234" s="165" t="s">
        <v>327</v>
      </c>
      <c r="AT234" s="165" t="s">
        <v>165</v>
      </c>
      <c r="AU234" s="165" t="s">
        <v>137</v>
      </c>
      <c r="AY234" s="16" t="s">
        <v>163</v>
      </c>
      <c r="BE234" s="166">
        <f>IF(O234="základná",K234,0)</f>
        <v>0</v>
      </c>
      <c r="BF234" s="166">
        <f>IF(O234="znížená",K234,0)</f>
        <v>0</v>
      </c>
      <c r="BG234" s="166">
        <f>IF(O234="zákl. prenesená",K234,0)</f>
        <v>0</v>
      </c>
      <c r="BH234" s="166">
        <f>IF(O234="zníž. prenesená",K234,0)</f>
        <v>0</v>
      </c>
      <c r="BI234" s="166">
        <f>IF(O234="nulová",K234,0)</f>
        <v>0</v>
      </c>
      <c r="BJ234" s="16" t="s">
        <v>137</v>
      </c>
      <c r="BK234" s="167">
        <f>ROUND(P234*H234,3)</f>
        <v>0</v>
      </c>
      <c r="BL234" s="16" t="s">
        <v>327</v>
      </c>
      <c r="BM234" s="165" t="s">
        <v>610</v>
      </c>
    </row>
    <row r="235" spans="2:65" s="1" customFormat="1" ht="21.75" customHeight="1">
      <c r="B235" s="31"/>
      <c r="C235" s="154" t="s">
        <v>77</v>
      </c>
      <c r="D235" s="154" t="s">
        <v>165</v>
      </c>
      <c r="E235" s="155" t="s">
        <v>1621</v>
      </c>
      <c r="F235" s="156" t="s">
        <v>1622</v>
      </c>
      <c r="G235" s="157" t="s">
        <v>520</v>
      </c>
      <c r="H235" s="158">
        <v>270</v>
      </c>
      <c r="I235" s="159"/>
      <c r="J235" s="159"/>
      <c r="K235" s="158">
        <f>ROUND(P235*H235,3)</f>
        <v>0</v>
      </c>
      <c r="L235" s="160"/>
      <c r="M235" s="31"/>
      <c r="N235" s="161" t="s">
        <v>1</v>
      </c>
      <c r="O235" s="121" t="s">
        <v>41</v>
      </c>
      <c r="P235" s="162">
        <f>I235+J235</f>
        <v>0</v>
      </c>
      <c r="Q235" s="162">
        <f>ROUND(I235*H235,3)</f>
        <v>0</v>
      </c>
      <c r="R235" s="162">
        <f>ROUND(J235*H235,3)</f>
        <v>0</v>
      </c>
      <c r="T235" s="163">
        <f>S235*H235</f>
        <v>0</v>
      </c>
      <c r="U235" s="163">
        <v>0</v>
      </c>
      <c r="V235" s="163">
        <f>U235*H235</f>
        <v>0</v>
      </c>
      <c r="W235" s="163">
        <v>0</v>
      </c>
      <c r="X235" s="164">
        <f>W235*H235</f>
        <v>0</v>
      </c>
      <c r="AR235" s="165" t="s">
        <v>327</v>
      </c>
      <c r="AT235" s="165" t="s">
        <v>165</v>
      </c>
      <c r="AU235" s="165" t="s">
        <v>137</v>
      </c>
      <c r="AY235" s="16" t="s">
        <v>163</v>
      </c>
      <c r="BE235" s="166">
        <f>IF(O235="základná",K235,0)</f>
        <v>0</v>
      </c>
      <c r="BF235" s="166">
        <f>IF(O235="znížená",K235,0)</f>
        <v>0</v>
      </c>
      <c r="BG235" s="166">
        <f>IF(O235="zákl. prenesená",K235,0)</f>
        <v>0</v>
      </c>
      <c r="BH235" s="166">
        <f>IF(O235="zníž. prenesená",K235,0)</f>
        <v>0</v>
      </c>
      <c r="BI235" s="166">
        <f>IF(O235="nulová",K235,0)</f>
        <v>0</v>
      </c>
      <c r="BJ235" s="16" t="s">
        <v>137</v>
      </c>
      <c r="BK235" s="167">
        <f>ROUND(P235*H235,3)</f>
        <v>0</v>
      </c>
      <c r="BL235" s="16" t="s">
        <v>327</v>
      </c>
      <c r="BM235" s="165" t="s">
        <v>625</v>
      </c>
    </row>
    <row r="236" spans="2:65" s="1" customFormat="1" ht="24.15" customHeight="1">
      <c r="B236" s="31"/>
      <c r="C236" s="154" t="s">
        <v>77</v>
      </c>
      <c r="D236" s="154" t="s">
        <v>165</v>
      </c>
      <c r="E236" s="155" t="s">
        <v>1623</v>
      </c>
      <c r="F236" s="156" t="s">
        <v>1624</v>
      </c>
      <c r="G236" s="157" t="s">
        <v>520</v>
      </c>
      <c r="H236" s="158">
        <v>20</v>
      </c>
      <c r="I236" s="159"/>
      <c r="J236" s="159"/>
      <c r="K236" s="158">
        <f>ROUND(P236*H236,3)</f>
        <v>0</v>
      </c>
      <c r="L236" s="160"/>
      <c r="M236" s="31"/>
      <c r="N236" s="161" t="s">
        <v>1</v>
      </c>
      <c r="O236" s="121" t="s">
        <v>41</v>
      </c>
      <c r="P236" s="162">
        <f>I236+J236</f>
        <v>0</v>
      </c>
      <c r="Q236" s="162">
        <f>ROUND(I236*H236,3)</f>
        <v>0</v>
      </c>
      <c r="R236" s="162">
        <f>ROUND(J236*H236,3)</f>
        <v>0</v>
      </c>
      <c r="T236" s="163">
        <f>S236*H236</f>
        <v>0</v>
      </c>
      <c r="U236" s="163">
        <v>0</v>
      </c>
      <c r="V236" s="163">
        <f>U236*H236</f>
        <v>0</v>
      </c>
      <c r="W236" s="163">
        <v>0</v>
      </c>
      <c r="X236" s="164">
        <f>W236*H236</f>
        <v>0</v>
      </c>
      <c r="AR236" s="165" t="s">
        <v>327</v>
      </c>
      <c r="AT236" s="165" t="s">
        <v>165</v>
      </c>
      <c r="AU236" s="165" t="s">
        <v>137</v>
      </c>
      <c r="AY236" s="16" t="s">
        <v>163</v>
      </c>
      <c r="BE236" s="166">
        <f>IF(O236="základná",K236,0)</f>
        <v>0</v>
      </c>
      <c r="BF236" s="166">
        <f>IF(O236="znížená",K236,0)</f>
        <v>0</v>
      </c>
      <c r="BG236" s="166">
        <f>IF(O236="zákl. prenesená",K236,0)</f>
        <v>0</v>
      </c>
      <c r="BH236" s="166">
        <f>IF(O236="zníž. prenesená",K236,0)</f>
        <v>0</v>
      </c>
      <c r="BI236" s="166">
        <f>IF(O236="nulová",K236,0)</f>
        <v>0</v>
      </c>
      <c r="BJ236" s="16" t="s">
        <v>137</v>
      </c>
      <c r="BK236" s="167">
        <f>ROUND(P236*H236,3)</f>
        <v>0</v>
      </c>
      <c r="BL236" s="16" t="s">
        <v>327</v>
      </c>
      <c r="BM236" s="165" t="s">
        <v>629</v>
      </c>
    </row>
    <row r="237" spans="2:65" s="1" customFormat="1" ht="24.15" customHeight="1">
      <c r="B237" s="31"/>
      <c r="C237" s="154" t="s">
        <v>77</v>
      </c>
      <c r="D237" s="154" t="s">
        <v>165</v>
      </c>
      <c r="E237" s="155" t="s">
        <v>1625</v>
      </c>
      <c r="F237" s="156" t="s">
        <v>1626</v>
      </c>
      <c r="G237" s="157" t="s">
        <v>1620</v>
      </c>
      <c r="H237" s="158">
        <v>1</v>
      </c>
      <c r="I237" s="159"/>
      <c r="J237" s="159"/>
      <c r="K237" s="158">
        <f>ROUND(P237*H237,3)</f>
        <v>0</v>
      </c>
      <c r="L237" s="160"/>
      <c r="M237" s="31"/>
      <c r="N237" s="201" t="s">
        <v>1</v>
      </c>
      <c r="O237" s="202" t="s">
        <v>41</v>
      </c>
      <c r="P237" s="203">
        <f>I237+J237</f>
        <v>0</v>
      </c>
      <c r="Q237" s="203">
        <f>ROUND(I237*H237,3)</f>
        <v>0</v>
      </c>
      <c r="R237" s="203">
        <f>ROUND(J237*H237,3)</f>
        <v>0</v>
      </c>
      <c r="S237" s="204"/>
      <c r="T237" s="205">
        <f>S237*H237</f>
        <v>0</v>
      </c>
      <c r="U237" s="205">
        <v>0</v>
      </c>
      <c r="V237" s="205">
        <f>U237*H237</f>
        <v>0</v>
      </c>
      <c r="W237" s="205">
        <v>0</v>
      </c>
      <c r="X237" s="206">
        <f>W237*H237</f>
        <v>0</v>
      </c>
      <c r="AR237" s="165" t="s">
        <v>327</v>
      </c>
      <c r="AT237" s="165" t="s">
        <v>165</v>
      </c>
      <c r="AU237" s="165" t="s">
        <v>137</v>
      </c>
      <c r="AY237" s="16" t="s">
        <v>163</v>
      </c>
      <c r="BE237" s="166">
        <f>IF(O237="základná",K237,0)</f>
        <v>0</v>
      </c>
      <c r="BF237" s="166">
        <f>IF(O237="znížená",K237,0)</f>
        <v>0</v>
      </c>
      <c r="BG237" s="166">
        <f>IF(O237="zákl. prenesená",K237,0)</f>
        <v>0</v>
      </c>
      <c r="BH237" s="166">
        <f>IF(O237="zníž. prenesená",K237,0)</f>
        <v>0</v>
      </c>
      <c r="BI237" s="166">
        <f>IF(O237="nulová",K237,0)</f>
        <v>0</v>
      </c>
      <c r="BJ237" s="16" t="s">
        <v>137</v>
      </c>
      <c r="BK237" s="167">
        <f>ROUND(P237*H237,3)</f>
        <v>0</v>
      </c>
      <c r="BL237" s="16" t="s">
        <v>327</v>
      </c>
      <c r="BM237" s="165" t="s">
        <v>633</v>
      </c>
    </row>
    <row r="238" spans="2:65" s="1" customFormat="1" ht="6.9" customHeight="1">
      <c r="B238" s="46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31"/>
    </row>
  </sheetData>
  <sheetProtection algorithmName="SHA-512" hashValue="58LwOkQx187mJmqs0BUO98lZ/xsFyTR3BtnlCBpKm9/XDajEJX7DQWvbwvIie6hqBvh1/MA6nluzOpd60Hu7Bw==" saltValue="ZQ6KXaRzILoVgUbBAfnr47kqohJjxUaIHbC9LxHJPBP/lwUlhqh45gZqz2k6ijPoeEYC8ypz8Q2MTC6Eq/46+A==" spinCount="100000" sheet="1" objects="1" scenarios="1" formatColumns="0" formatRows="0" autoFilter="0"/>
  <autoFilter ref="C135:L237" xr:uid="{00000000-0009-0000-0000-000004000000}"/>
  <mergeCells count="14">
    <mergeCell ref="D114:F114"/>
    <mergeCell ref="E126:H126"/>
    <mergeCell ref="E128:H128"/>
    <mergeCell ref="M2:Z2"/>
    <mergeCell ref="E87:H87"/>
    <mergeCell ref="D110:F110"/>
    <mergeCell ref="D111:F111"/>
    <mergeCell ref="D112:F112"/>
    <mergeCell ref="D113:F11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71"/>
  <sheetViews>
    <sheetView showGridLines="0" tabSelected="1" workbookViewId="0">
      <selection activeCell="I136" sqref="I136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15.42578125" hidden="1" customWidth="1"/>
    <col min="13" max="13" width="9.28515625" customWidth="1"/>
    <col min="14" max="14" width="10.85546875" hidden="1" customWidth="1"/>
    <col min="15" max="15" width="9.28515625" hidden="1"/>
    <col min="16" max="24" width="14.140625" hidden="1" customWidth="1"/>
    <col min="25" max="25" width="12.28515625" hidden="1" customWidth="1"/>
    <col min="26" max="26" width="16.28515625" customWidth="1"/>
    <col min="27" max="27" width="12.28515625" customWidth="1"/>
    <col min="28" max="28" width="1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T2" s="16" t="s">
        <v>97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77</v>
      </c>
    </row>
    <row r="4" spans="2:46" ht="24.9" customHeight="1">
      <c r="B4" s="19"/>
      <c r="D4" s="20" t="s">
        <v>98</v>
      </c>
      <c r="M4" s="19"/>
      <c r="N4" s="91" t="s">
        <v>10</v>
      </c>
      <c r="AT4" s="16" t="s">
        <v>4</v>
      </c>
    </row>
    <row r="5" spans="2:46" ht="6.9" customHeight="1">
      <c r="B5" s="19"/>
      <c r="M5" s="19"/>
    </row>
    <row r="6" spans="2:46" ht="12" customHeight="1">
      <c r="B6" s="19"/>
      <c r="D6" s="26" t="s">
        <v>15</v>
      </c>
      <c r="M6" s="19"/>
    </row>
    <row r="7" spans="2:46" ht="16.5" customHeight="1">
      <c r="B7" s="19"/>
      <c r="E7" s="248" t="str">
        <f>'Rekapitulácia stavby'!K6</f>
        <v>Suhrnny vykaz-vymer SO 01 - marec 2025</v>
      </c>
      <c r="F7" s="249"/>
      <c r="G7" s="249"/>
      <c r="H7" s="249"/>
      <c r="M7" s="19"/>
    </row>
    <row r="8" spans="2:46" s="1" customFormat="1" ht="12" customHeight="1">
      <c r="B8" s="31"/>
      <c r="D8" s="26" t="s">
        <v>99</v>
      </c>
      <c r="M8" s="31"/>
    </row>
    <row r="9" spans="2:46" s="1" customFormat="1" ht="16.5" customHeight="1">
      <c r="B9" s="31"/>
      <c r="E9" s="207" t="s">
        <v>1627</v>
      </c>
      <c r="F9" s="250"/>
      <c r="G9" s="250"/>
      <c r="H9" s="250"/>
      <c r="M9" s="31"/>
    </row>
    <row r="10" spans="2:46" s="1" customFormat="1" ht="10.199999999999999">
      <c r="B10" s="31"/>
      <c r="M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M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1. 3. 2025</v>
      </c>
      <c r="M12" s="31"/>
    </row>
    <row r="13" spans="2:46" s="1" customFormat="1" ht="10.8" customHeight="1">
      <c r="B13" s="31"/>
      <c r="M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M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M15" s="31"/>
    </row>
    <row r="16" spans="2:46" s="1" customFormat="1" ht="6.9" customHeight="1">
      <c r="B16" s="31"/>
      <c r="M16" s="31"/>
    </row>
    <row r="17" spans="2:13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M17" s="31"/>
    </row>
    <row r="18" spans="2:13" s="1" customFormat="1" ht="18" customHeight="1">
      <c r="B18" s="31"/>
      <c r="E18" s="251" t="str">
        <f>'Rekapitulácia stavby'!E14</f>
        <v>Vyplň údaj</v>
      </c>
      <c r="F18" s="229"/>
      <c r="G18" s="229"/>
      <c r="H18" s="229"/>
      <c r="I18" s="26" t="s">
        <v>26</v>
      </c>
      <c r="J18" s="27" t="str">
        <f>'Rekapitulácia stavby'!AN14</f>
        <v>Vyplň údaj</v>
      </c>
      <c r="M18" s="31"/>
    </row>
    <row r="19" spans="2:13" s="1" customFormat="1" ht="6.9" customHeight="1">
      <c r="B19" s="31"/>
      <c r="M19" s="31"/>
    </row>
    <row r="20" spans="2:13" s="1" customFormat="1" ht="12" customHeight="1">
      <c r="B20" s="31"/>
      <c r="D20" s="26" t="s">
        <v>29</v>
      </c>
      <c r="I20" s="26" t="s">
        <v>24</v>
      </c>
      <c r="J20" s="24" t="s">
        <v>1</v>
      </c>
      <c r="M20" s="31"/>
    </row>
    <row r="21" spans="2:13" s="1" customFormat="1" ht="18" customHeight="1">
      <c r="B21" s="31"/>
      <c r="E21" s="24" t="s">
        <v>30</v>
      </c>
      <c r="I21" s="26" t="s">
        <v>26</v>
      </c>
      <c r="J21" s="24" t="s">
        <v>1</v>
      </c>
      <c r="M21" s="31"/>
    </row>
    <row r="22" spans="2:13" s="1" customFormat="1" ht="6.9" customHeight="1">
      <c r="B22" s="31"/>
      <c r="M22" s="31"/>
    </row>
    <row r="23" spans="2:13" s="1" customFormat="1" ht="12" customHeight="1">
      <c r="B23" s="31"/>
      <c r="D23" s="26" t="s">
        <v>32</v>
      </c>
      <c r="I23" s="26" t="s">
        <v>24</v>
      </c>
      <c r="J23" s="24" t="str">
        <f>IF('Rekapitulácia stavby'!AN19="","",'Rekapitulácia stavby'!AN19)</f>
        <v/>
      </c>
      <c r="M23" s="31"/>
    </row>
    <row r="24" spans="2:13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26</v>
      </c>
      <c r="J24" s="24" t="str">
        <f>IF('Rekapitulácia stavby'!AN20="","",'Rekapitulácia stavby'!AN20)</f>
        <v/>
      </c>
      <c r="M24" s="31"/>
    </row>
    <row r="25" spans="2:13" s="1" customFormat="1" ht="6.9" customHeight="1">
      <c r="B25" s="31"/>
      <c r="M25" s="31"/>
    </row>
    <row r="26" spans="2:13" s="1" customFormat="1" ht="12" customHeight="1">
      <c r="B26" s="31"/>
      <c r="D26" s="26" t="s">
        <v>34</v>
      </c>
      <c r="M26" s="31"/>
    </row>
    <row r="27" spans="2:13" s="7" customFormat="1" ht="16.5" customHeight="1">
      <c r="B27" s="92"/>
      <c r="E27" s="234" t="s">
        <v>1</v>
      </c>
      <c r="F27" s="234"/>
      <c r="G27" s="234"/>
      <c r="H27" s="234"/>
      <c r="M27" s="92"/>
    </row>
    <row r="28" spans="2:13" s="1" customFormat="1" ht="6.9" customHeight="1">
      <c r="B28" s="31"/>
      <c r="M28" s="31"/>
    </row>
    <row r="29" spans="2:13" s="1" customFormat="1" ht="6.9" customHeight="1">
      <c r="B29" s="31"/>
      <c r="D29" s="55"/>
      <c r="E29" s="55"/>
      <c r="F29" s="55"/>
      <c r="G29" s="55"/>
      <c r="H29" s="55"/>
      <c r="I29" s="55"/>
      <c r="J29" s="55"/>
      <c r="K29" s="55"/>
      <c r="L29" s="55"/>
      <c r="M29" s="31"/>
    </row>
    <row r="30" spans="2:13" s="1" customFormat="1" ht="14.4" customHeight="1">
      <c r="B30" s="31"/>
      <c r="D30" s="24" t="s">
        <v>101</v>
      </c>
      <c r="K30" s="93">
        <f>K96</f>
        <v>0</v>
      </c>
      <c r="M30" s="31"/>
    </row>
    <row r="31" spans="2:13" s="1" customFormat="1" ht="13.2">
      <c r="B31" s="31"/>
      <c r="E31" s="26" t="s">
        <v>102</v>
      </c>
      <c r="K31" s="94">
        <f>I96</f>
        <v>0</v>
      </c>
      <c r="M31" s="31"/>
    </row>
    <row r="32" spans="2:13" s="1" customFormat="1" ht="13.2">
      <c r="B32" s="31"/>
      <c r="E32" s="26" t="s">
        <v>103</v>
      </c>
      <c r="K32" s="94">
        <f>J96</f>
        <v>0</v>
      </c>
      <c r="M32" s="31"/>
    </row>
    <row r="33" spans="2:13" s="1" customFormat="1" ht="14.4" customHeight="1">
      <c r="B33" s="31"/>
      <c r="D33" s="95" t="s">
        <v>104</v>
      </c>
      <c r="K33" s="93">
        <f>K105</f>
        <v>0</v>
      </c>
      <c r="M33" s="31"/>
    </row>
    <row r="34" spans="2:13" s="1" customFormat="1" ht="25.35" customHeight="1">
      <c r="B34" s="31"/>
      <c r="D34" s="96" t="s">
        <v>35</v>
      </c>
      <c r="K34" s="68">
        <f>ROUND(K30 + K33, 2)</f>
        <v>0</v>
      </c>
      <c r="M34" s="31"/>
    </row>
    <row r="35" spans="2:13" s="1" customFormat="1" ht="6.9" customHeight="1">
      <c r="B35" s="31"/>
      <c r="D35" s="55"/>
      <c r="E35" s="55"/>
      <c r="F35" s="55"/>
      <c r="G35" s="55"/>
      <c r="H35" s="55"/>
      <c r="I35" s="55"/>
      <c r="J35" s="55"/>
      <c r="K35" s="55"/>
      <c r="L35" s="55"/>
      <c r="M35" s="31"/>
    </row>
    <row r="36" spans="2:13" s="1" customFormat="1" ht="14.4" customHeight="1">
      <c r="B36" s="31"/>
      <c r="F36" s="34" t="s">
        <v>37</v>
      </c>
      <c r="I36" s="34" t="s">
        <v>36</v>
      </c>
      <c r="K36" s="34" t="s">
        <v>38</v>
      </c>
      <c r="M36" s="31"/>
    </row>
    <row r="37" spans="2:13" s="1" customFormat="1" ht="14.4" customHeight="1">
      <c r="B37" s="31"/>
      <c r="D37" s="57" t="s">
        <v>39</v>
      </c>
      <c r="E37" s="36" t="s">
        <v>40</v>
      </c>
      <c r="F37" s="97">
        <f>ROUND((SUM(BE105:BE112) + SUM(BE132:BE170)),  2)</f>
        <v>0</v>
      </c>
      <c r="G37" s="98"/>
      <c r="H37" s="98"/>
      <c r="I37" s="99">
        <v>0.23</v>
      </c>
      <c r="J37" s="98"/>
      <c r="K37" s="97">
        <f>ROUND(((SUM(BE105:BE112) + SUM(BE132:BE170))*I37),  2)</f>
        <v>0</v>
      </c>
      <c r="M37" s="31"/>
    </row>
    <row r="38" spans="2:13" s="1" customFormat="1" ht="14.4" customHeight="1">
      <c r="B38" s="31"/>
      <c r="E38" s="36" t="s">
        <v>41</v>
      </c>
      <c r="F38" s="97">
        <f>ROUND((SUM(BF105:BF112) + SUM(BF132:BF170)),  2)</f>
        <v>0</v>
      </c>
      <c r="G38" s="98"/>
      <c r="H38" s="98"/>
      <c r="I38" s="99">
        <v>0.23</v>
      </c>
      <c r="J38" s="98"/>
      <c r="K38" s="97">
        <f>ROUND(((SUM(BF105:BF112) + SUM(BF132:BF170))*I38),  2)</f>
        <v>0</v>
      </c>
      <c r="M38" s="31"/>
    </row>
    <row r="39" spans="2:13" s="1" customFormat="1" ht="14.4" hidden="1" customHeight="1">
      <c r="B39" s="31"/>
      <c r="E39" s="26" t="s">
        <v>42</v>
      </c>
      <c r="F39" s="94">
        <f>ROUND((SUM(BG105:BG112) + SUM(BG132:BG170)),  2)</f>
        <v>0</v>
      </c>
      <c r="I39" s="100">
        <v>0.23</v>
      </c>
      <c r="K39" s="94">
        <f>0</f>
        <v>0</v>
      </c>
      <c r="M39" s="31"/>
    </row>
    <row r="40" spans="2:13" s="1" customFormat="1" ht="14.4" hidden="1" customHeight="1">
      <c r="B40" s="31"/>
      <c r="E40" s="26" t="s">
        <v>43</v>
      </c>
      <c r="F40" s="94">
        <f>ROUND((SUM(BH105:BH112) + SUM(BH132:BH170)),  2)</f>
        <v>0</v>
      </c>
      <c r="I40" s="100">
        <v>0.23</v>
      </c>
      <c r="K40" s="94">
        <f>0</f>
        <v>0</v>
      </c>
      <c r="M40" s="31"/>
    </row>
    <row r="41" spans="2:13" s="1" customFormat="1" ht="14.4" hidden="1" customHeight="1">
      <c r="B41" s="31"/>
      <c r="E41" s="36" t="s">
        <v>44</v>
      </c>
      <c r="F41" s="97">
        <f>ROUND((SUM(BI105:BI112) + SUM(BI132:BI170)),  2)</f>
        <v>0</v>
      </c>
      <c r="G41" s="98"/>
      <c r="H41" s="98"/>
      <c r="I41" s="99">
        <v>0</v>
      </c>
      <c r="J41" s="98"/>
      <c r="K41" s="97">
        <f>0</f>
        <v>0</v>
      </c>
      <c r="M41" s="31"/>
    </row>
    <row r="42" spans="2:13" s="1" customFormat="1" ht="6.9" customHeight="1">
      <c r="B42" s="31"/>
      <c r="M42" s="31"/>
    </row>
    <row r="43" spans="2:13" s="1" customFormat="1" ht="25.35" customHeight="1">
      <c r="B43" s="31"/>
      <c r="C43" s="101"/>
      <c r="D43" s="102" t="s">
        <v>45</v>
      </c>
      <c r="E43" s="59"/>
      <c r="F43" s="59"/>
      <c r="G43" s="103" t="s">
        <v>46</v>
      </c>
      <c r="H43" s="104" t="s">
        <v>47</v>
      </c>
      <c r="I43" s="59"/>
      <c r="J43" s="59"/>
      <c r="K43" s="105">
        <f>SUM(K34:K41)</f>
        <v>0</v>
      </c>
      <c r="L43" s="106"/>
      <c r="M43" s="31"/>
    </row>
    <row r="44" spans="2:13" s="1" customFormat="1" ht="14.4" customHeight="1">
      <c r="B44" s="31"/>
      <c r="M44" s="31"/>
    </row>
    <row r="45" spans="2:13" ht="14.4" customHeight="1">
      <c r="B45" s="19"/>
      <c r="M45" s="19"/>
    </row>
    <row r="46" spans="2:13" ht="14.4" customHeight="1">
      <c r="B46" s="19"/>
      <c r="M46" s="19"/>
    </row>
    <row r="47" spans="2:13" ht="14.4" customHeight="1">
      <c r="B47" s="19"/>
      <c r="M47" s="19"/>
    </row>
    <row r="48" spans="2:13" ht="14.4" customHeight="1">
      <c r="B48" s="19"/>
      <c r="M48" s="19"/>
    </row>
    <row r="49" spans="2:13" ht="14.4" customHeight="1">
      <c r="B49" s="19"/>
      <c r="M49" s="19"/>
    </row>
    <row r="50" spans="2:13" s="1" customFormat="1" ht="14.4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4"/>
      <c r="M50" s="31"/>
    </row>
    <row r="51" spans="2:13" ht="10.199999999999999">
      <c r="B51" s="19"/>
      <c r="M51" s="19"/>
    </row>
    <row r="52" spans="2:13" ht="10.199999999999999">
      <c r="B52" s="19"/>
      <c r="M52" s="19"/>
    </row>
    <row r="53" spans="2:13" ht="10.199999999999999">
      <c r="B53" s="19"/>
      <c r="M53" s="19"/>
    </row>
    <row r="54" spans="2:13" ht="10.199999999999999">
      <c r="B54" s="19"/>
      <c r="M54" s="19"/>
    </row>
    <row r="55" spans="2:13" ht="10.199999999999999">
      <c r="B55" s="19"/>
      <c r="M55" s="19"/>
    </row>
    <row r="56" spans="2:13" ht="10.199999999999999">
      <c r="B56" s="19"/>
      <c r="M56" s="19"/>
    </row>
    <row r="57" spans="2:13" ht="10.199999999999999">
      <c r="B57" s="19"/>
      <c r="M57" s="19"/>
    </row>
    <row r="58" spans="2:13" ht="10.199999999999999">
      <c r="B58" s="19"/>
      <c r="M58" s="19"/>
    </row>
    <row r="59" spans="2:13" ht="10.199999999999999">
      <c r="B59" s="19"/>
      <c r="M59" s="19"/>
    </row>
    <row r="60" spans="2:13" ht="10.199999999999999">
      <c r="B60" s="19"/>
      <c r="M60" s="19"/>
    </row>
    <row r="61" spans="2:13" s="1" customFormat="1" ht="13.2">
      <c r="B61" s="31"/>
      <c r="D61" s="45" t="s">
        <v>50</v>
      </c>
      <c r="E61" s="33"/>
      <c r="F61" s="107" t="s">
        <v>51</v>
      </c>
      <c r="G61" s="45" t="s">
        <v>50</v>
      </c>
      <c r="H61" s="33"/>
      <c r="I61" s="33"/>
      <c r="J61" s="108" t="s">
        <v>51</v>
      </c>
      <c r="K61" s="33"/>
      <c r="L61" s="33"/>
      <c r="M61" s="31"/>
    </row>
    <row r="62" spans="2:13" ht="10.199999999999999">
      <c r="B62" s="19"/>
      <c r="M62" s="19"/>
    </row>
    <row r="63" spans="2:13" ht="10.199999999999999">
      <c r="B63" s="19"/>
      <c r="M63" s="19"/>
    </row>
    <row r="64" spans="2:13" ht="10.199999999999999">
      <c r="B64" s="19"/>
      <c r="M64" s="19"/>
    </row>
    <row r="65" spans="2:13" s="1" customFormat="1" ht="13.2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44"/>
      <c r="M65" s="31"/>
    </row>
    <row r="66" spans="2:13" ht="10.199999999999999">
      <c r="B66" s="19"/>
      <c r="M66" s="19"/>
    </row>
    <row r="67" spans="2:13" ht="10.199999999999999">
      <c r="B67" s="19"/>
      <c r="M67" s="19"/>
    </row>
    <row r="68" spans="2:13" ht="10.199999999999999">
      <c r="B68" s="19"/>
      <c r="M68" s="19"/>
    </row>
    <row r="69" spans="2:13" ht="10.199999999999999">
      <c r="B69" s="19"/>
      <c r="M69" s="19"/>
    </row>
    <row r="70" spans="2:13" ht="10.199999999999999">
      <c r="B70" s="19"/>
      <c r="M70" s="19"/>
    </row>
    <row r="71" spans="2:13" ht="10.199999999999999">
      <c r="B71" s="19"/>
      <c r="M71" s="19"/>
    </row>
    <row r="72" spans="2:13" ht="10.199999999999999">
      <c r="B72" s="19"/>
      <c r="M72" s="19"/>
    </row>
    <row r="73" spans="2:13" ht="10.199999999999999">
      <c r="B73" s="19"/>
      <c r="M73" s="19"/>
    </row>
    <row r="74" spans="2:13" ht="10.199999999999999">
      <c r="B74" s="19"/>
      <c r="M74" s="19"/>
    </row>
    <row r="75" spans="2:13" ht="10.199999999999999">
      <c r="B75" s="19"/>
      <c r="M75" s="19"/>
    </row>
    <row r="76" spans="2:13" s="1" customFormat="1" ht="13.2">
      <c r="B76" s="31"/>
      <c r="D76" s="45" t="s">
        <v>50</v>
      </c>
      <c r="E76" s="33"/>
      <c r="F76" s="107" t="s">
        <v>51</v>
      </c>
      <c r="G76" s="45" t="s">
        <v>50</v>
      </c>
      <c r="H76" s="33"/>
      <c r="I76" s="33"/>
      <c r="J76" s="108" t="s">
        <v>51</v>
      </c>
      <c r="K76" s="33"/>
      <c r="L76" s="33"/>
      <c r="M76" s="31"/>
    </row>
    <row r="77" spans="2:13" s="1" customFormat="1" ht="14.4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31"/>
    </row>
    <row r="81" spans="2:47" s="1" customFormat="1" ht="6.9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31"/>
    </row>
    <row r="82" spans="2:47" s="1" customFormat="1" ht="24.9" customHeight="1">
      <c r="B82" s="31"/>
      <c r="C82" s="20" t="s">
        <v>105</v>
      </c>
      <c r="M82" s="31"/>
    </row>
    <row r="83" spans="2:47" s="1" customFormat="1" ht="6.9" customHeight="1">
      <c r="B83" s="31"/>
      <c r="M83" s="31"/>
    </row>
    <row r="84" spans="2:47" s="1" customFormat="1" ht="12" customHeight="1">
      <c r="B84" s="31"/>
      <c r="C84" s="26" t="s">
        <v>15</v>
      </c>
      <c r="M84" s="31"/>
    </row>
    <row r="85" spans="2:47" s="1" customFormat="1" ht="16.5" customHeight="1">
      <c r="B85" s="31"/>
      <c r="E85" s="248" t="str">
        <f>E7</f>
        <v>Suhrnny vykaz-vymer SO 01 - marec 2025</v>
      </c>
      <c r="F85" s="249"/>
      <c r="G85" s="249"/>
      <c r="H85" s="249"/>
      <c r="M85" s="31"/>
    </row>
    <row r="86" spans="2:47" s="1" customFormat="1" ht="12" customHeight="1">
      <c r="B86" s="31"/>
      <c r="C86" s="26" t="s">
        <v>99</v>
      </c>
      <c r="M86" s="31"/>
    </row>
    <row r="87" spans="2:47" s="1" customFormat="1" ht="16.5" customHeight="1">
      <c r="B87" s="31"/>
      <c r="E87" s="207" t="str">
        <f>E9</f>
        <v>MaR - MaR</v>
      </c>
      <c r="F87" s="250"/>
      <c r="G87" s="250"/>
      <c r="H87" s="250"/>
      <c r="M87" s="31"/>
    </row>
    <row r="88" spans="2:47" s="1" customFormat="1" ht="6.9" customHeight="1">
      <c r="B88" s="31"/>
      <c r="M88" s="31"/>
    </row>
    <row r="89" spans="2:47" s="1" customFormat="1" ht="12" customHeight="1">
      <c r="B89" s="31"/>
      <c r="C89" s="26" t="s">
        <v>19</v>
      </c>
      <c r="F89" s="24" t="str">
        <f>F12</f>
        <v>Poltár, Rovňany</v>
      </c>
      <c r="I89" s="26" t="s">
        <v>21</v>
      </c>
      <c r="J89" s="54" t="str">
        <f>IF(J12="","",J12)</f>
        <v>1. 3. 2025</v>
      </c>
      <c r="M89" s="31"/>
    </row>
    <row r="90" spans="2:47" s="1" customFormat="1" ht="6.9" customHeight="1">
      <c r="B90" s="31"/>
      <c r="M90" s="31"/>
    </row>
    <row r="91" spans="2:47" s="1" customFormat="1" ht="40.049999999999997" customHeight="1">
      <c r="B91" s="31"/>
      <c r="C91" s="26" t="s">
        <v>23</v>
      </c>
      <c r="F91" s="24" t="str">
        <f>E15</f>
        <v>Banskobystrický samosprávny kraj</v>
      </c>
      <c r="I91" s="26" t="s">
        <v>29</v>
      </c>
      <c r="J91" s="29" t="str">
        <f>E21</f>
        <v>D&amp;T Solutions, s.r.o., Magnezitárska 2/A, Košice</v>
      </c>
      <c r="M91" s="31"/>
    </row>
    <row r="92" spans="2:47" s="1" customFormat="1" ht="15.15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M92" s="31"/>
    </row>
    <row r="93" spans="2:47" s="1" customFormat="1" ht="10.35" customHeight="1">
      <c r="B93" s="31"/>
      <c r="M93" s="31"/>
    </row>
    <row r="94" spans="2:47" s="1" customFormat="1" ht="29.25" customHeight="1">
      <c r="B94" s="31"/>
      <c r="C94" s="109" t="s">
        <v>106</v>
      </c>
      <c r="D94" s="101"/>
      <c r="E94" s="101"/>
      <c r="F94" s="101"/>
      <c r="G94" s="101"/>
      <c r="H94" s="101"/>
      <c r="I94" s="110" t="s">
        <v>107</v>
      </c>
      <c r="J94" s="110" t="s">
        <v>108</v>
      </c>
      <c r="K94" s="110" t="s">
        <v>109</v>
      </c>
      <c r="L94" s="101"/>
      <c r="M94" s="31"/>
    </row>
    <row r="95" spans="2:47" s="1" customFormat="1" ht="10.35" customHeight="1">
      <c r="B95" s="31"/>
      <c r="M95" s="31"/>
    </row>
    <row r="96" spans="2:47" s="1" customFormat="1" ht="22.8" customHeight="1">
      <c r="B96" s="31"/>
      <c r="C96" s="111" t="s">
        <v>110</v>
      </c>
      <c r="I96" s="68">
        <f t="shared" ref="I96:J98" si="0">Q132</f>
        <v>0</v>
      </c>
      <c r="J96" s="68">
        <f t="shared" si="0"/>
        <v>0</v>
      </c>
      <c r="K96" s="68">
        <f>K132</f>
        <v>0</v>
      </c>
      <c r="M96" s="31"/>
      <c r="AU96" s="16" t="s">
        <v>111</v>
      </c>
    </row>
    <row r="97" spans="2:65" s="8" customFormat="1" ht="24.9" customHeight="1">
      <c r="B97" s="112"/>
      <c r="D97" s="113" t="s">
        <v>1437</v>
      </c>
      <c r="E97" s="114"/>
      <c r="F97" s="114"/>
      <c r="G97" s="114"/>
      <c r="H97" s="114"/>
      <c r="I97" s="115">
        <f t="shared" si="0"/>
        <v>0</v>
      </c>
      <c r="J97" s="115">
        <f t="shared" si="0"/>
        <v>0</v>
      </c>
      <c r="K97" s="115">
        <f>K133</f>
        <v>0</v>
      </c>
      <c r="M97" s="112"/>
    </row>
    <row r="98" spans="2:65" s="9" customFormat="1" ht="19.95" customHeight="1">
      <c r="B98" s="116"/>
      <c r="D98" s="117" t="s">
        <v>1628</v>
      </c>
      <c r="E98" s="118"/>
      <c r="F98" s="118"/>
      <c r="G98" s="118"/>
      <c r="H98" s="118"/>
      <c r="I98" s="119">
        <f t="shared" si="0"/>
        <v>0</v>
      </c>
      <c r="J98" s="119">
        <f t="shared" si="0"/>
        <v>0</v>
      </c>
      <c r="K98" s="119">
        <f>K134</f>
        <v>0</v>
      </c>
      <c r="M98" s="116"/>
    </row>
    <row r="99" spans="2:65" s="9" customFormat="1" ht="19.95" customHeight="1">
      <c r="B99" s="116"/>
      <c r="D99" s="117" t="s">
        <v>1629</v>
      </c>
      <c r="E99" s="118"/>
      <c r="F99" s="118"/>
      <c r="G99" s="118"/>
      <c r="H99" s="118"/>
      <c r="I99" s="119">
        <f>Q142</f>
        <v>0</v>
      </c>
      <c r="J99" s="119">
        <f>R142</f>
        <v>0</v>
      </c>
      <c r="K99" s="119">
        <f>K142</f>
        <v>0</v>
      </c>
      <c r="M99" s="116"/>
    </row>
    <row r="100" spans="2:65" s="9" customFormat="1" ht="19.95" customHeight="1">
      <c r="B100" s="116"/>
      <c r="D100" s="117" t="s">
        <v>1630</v>
      </c>
      <c r="E100" s="118"/>
      <c r="F100" s="118"/>
      <c r="G100" s="118"/>
      <c r="H100" s="118"/>
      <c r="I100" s="119">
        <f>Q147</f>
        <v>0</v>
      </c>
      <c r="J100" s="119">
        <f>R147</f>
        <v>0</v>
      </c>
      <c r="K100" s="119">
        <f>K147</f>
        <v>0</v>
      </c>
      <c r="M100" s="116"/>
    </row>
    <row r="101" spans="2:65" s="8" customFormat="1" ht="24.9" customHeight="1">
      <c r="B101" s="112"/>
      <c r="D101" s="113" t="s">
        <v>1631</v>
      </c>
      <c r="E101" s="114"/>
      <c r="F101" s="114"/>
      <c r="G101" s="114"/>
      <c r="H101" s="114"/>
      <c r="I101" s="115">
        <f>Q163</f>
        <v>0</v>
      </c>
      <c r="J101" s="115">
        <f>R163</f>
        <v>0</v>
      </c>
      <c r="K101" s="115">
        <f>K163</f>
        <v>0</v>
      </c>
      <c r="M101" s="112"/>
    </row>
    <row r="102" spans="2:65" s="8" customFormat="1" ht="24.9" customHeight="1">
      <c r="B102" s="112"/>
      <c r="D102" s="113" t="s">
        <v>1632</v>
      </c>
      <c r="E102" s="114"/>
      <c r="F102" s="114"/>
      <c r="G102" s="114"/>
      <c r="H102" s="114"/>
      <c r="I102" s="115">
        <f>Q168</f>
        <v>0</v>
      </c>
      <c r="J102" s="115">
        <f>R168</f>
        <v>0</v>
      </c>
      <c r="K102" s="115">
        <f>K168</f>
        <v>0</v>
      </c>
      <c r="M102" s="112"/>
    </row>
    <row r="103" spans="2:65" s="1" customFormat="1" ht="21.75" customHeight="1">
      <c r="B103" s="31"/>
      <c r="M103" s="31"/>
    </row>
    <row r="104" spans="2:65" s="1" customFormat="1" ht="6.9" customHeight="1">
      <c r="B104" s="31"/>
      <c r="M104" s="31"/>
    </row>
    <row r="105" spans="2:65" s="1" customFormat="1" ht="29.25" customHeight="1">
      <c r="B105" s="31"/>
      <c r="C105" s="111" t="s">
        <v>134</v>
      </c>
      <c r="K105" s="120">
        <f>ROUND(K106 + K107 + K108 + K109 + K110 + K111,2)</f>
        <v>0</v>
      </c>
      <c r="M105" s="31"/>
      <c r="O105" s="121" t="s">
        <v>39</v>
      </c>
    </row>
    <row r="106" spans="2:65" s="1" customFormat="1" ht="18" customHeight="1">
      <c r="B106" s="31"/>
      <c r="D106" s="252" t="s">
        <v>135</v>
      </c>
      <c r="E106" s="253"/>
      <c r="F106" s="253"/>
      <c r="K106" s="123">
        <v>0</v>
      </c>
      <c r="M106" s="124"/>
      <c r="N106" s="125"/>
      <c r="O106" s="126" t="s">
        <v>41</v>
      </c>
      <c r="P106" s="125"/>
      <c r="Q106" s="125"/>
      <c r="R106" s="125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5"/>
      <c r="AF106" s="125"/>
      <c r="AG106" s="125"/>
      <c r="AH106" s="125"/>
      <c r="AI106" s="125"/>
      <c r="AJ106" s="125"/>
      <c r="AK106" s="125"/>
      <c r="AL106" s="125"/>
      <c r="AM106" s="125"/>
      <c r="AN106" s="125"/>
      <c r="AO106" s="125"/>
      <c r="AP106" s="125"/>
      <c r="AQ106" s="125"/>
      <c r="AR106" s="125"/>
      <c r="AS106" s="125"/>
      <c r="AT106" s="125"/>
      <c r="AU106" s="125"/>
      <c r="AV106" s="125"/>
      <c r="AW106" s="125"/>
      <c r="AX106" s="125"/>
      <c r="AY106" s="127" t="s">
        <v>136</v>
      </c>
      <c r="AZ106" s="125"/>
      <c r="BA106" s="125"/>
      <c r="BB106" s="125"/>
      <c r="BC106" s="125"/>
      <c r="BD106" s="125"/>
      <c r="BE106" s="128">
        <f t="shared" ref="BE106:BE111" si="1">IF(O106="základná",K106,0)</f>
        <v>0</v>
      </c>
      <c r="BF106" s="128">
        <f t="shared" ref="BF106:BF111" si="2">IF(O106="znížená",K106,0)</f>
        <v>0</v>
      </c>
      <c r="BG106" s="128">
        <f t="shared" ref="BG106:BG111" si="3">IF(O106="zákl. prenesená",K106,0)</f>
        <v>0</v>
      </c>
      <c r="BH106" s="128">
        <f t="shared" ref="BH106:BH111" si="4">IF(O106="zníž. prenesená",K106,0)</f>
        <v>0</v>
      </c>
      <c r="BI106" s="128">
        <f t="shared" ref="BI106:BI111" si="5">IF(O106="nulová",K106,0)</f>
        <v>0</v>
      </c>
      <c r="BJ106" s="127" t="s">
        <v>137</v>
      </c>
      <c r="BK106" s="125"/>
      <c r="BL106" s="125"/>
      <c r="BM106" s="125"/>
    </row>
    <row r="107" spans="2:65" s="1" customFormat="1" ht="18" customHeight="1">
      <c r="B107" s="31"/>
      <c r="D107" s="252" t="s">
        <v>138</v>
      </c>
      <c r="E107" s="253"/>
      <c r="F107" s="253"/>
      <c r="K107" s="123">
        <v>0</v>
      </c>
      <c r="M107" s="124"/>
      <c r="N107" s="125"/>
      <c r="O107" s="126" t="s">
        <v>41</v>
      </c>
      <c r="P107" s="125"/>
      <c r="Q107" s="125"/>
      <c r="R107" s="125"/>
      <c r="S107" s="125"/>
      <c r="T107" s="125"/>
      <c r="U107" s="125"/>
      <c r="V107" s="125"/>
      <c r="W107" s="125"/>
      <c r="X107" s="125"/>
      <c r="Y107" s="125"/>
      <c r="Z107" s="125"/>
      <c r="AA107" s="125"/>
      <c r="AB107" s="125"/>
      <c r="AC107" s="125"/>
      <c r="AD107" s="125"/>
      <c r="AE107" s="125"/>
      <c r="AF107" s="125"/>
      <c r="AG107" s="125"/>
      <c r="AH107" s="125"/>
      <c r="AI107" s="125"/>
      <c r="AJ107" s="125"/>
      <c r="AK107" s="125"/>
      <c r="AL107" s="125"/>
      <c r="AM107" s="125"/>
      <c r="AN107" s="125"/>
      <c r="AO107" s="125"/>
      <c r="AP107" s="125"/>
      <c r="AQ107" s="125"/>
      <c r="AR107" s="125"/>
      <c r="AS107" s="125"/>
      <c r="AT107" s="125"/>
      <c r="AU107" s="125"/>
      <c r="AV107" s="125"/>
      <c r="AW107" s="125"/>
      <c r="AX107" s="125"/>
      <c r="AY107" s="127" t="s">
        <v>136</v>
      </c>
      <c r="AZ107" s="125"/>
      <c r="BA107" s="125"/>
      <c r="BB107" s="125"/>
      <c r="BC107" s="125"/>
      <c r="BD107" s="125"/>
      <c r="BE107" s="128">
        <f t="shared" si="1"/>
        <v>0</v>
      </c>
      <c r="BF107" s="128">
        <f t="shared" si="2"/>
        <v>0</v>
      </c>
      <c r="BG107" s="128">
        <f t="shared" si="3"/>
        <v>0</v>
      </c>
      <c r="BH107" s="128">
        <f t="shared" si="4"/>
        <v>0</v>
      </c>
      <c r="BI107" s="128">
        <f t="shared" si="5"/>
        <v>0</v>
      </c>
      <c r="BJ107" s="127" t="s">
        <v>137</v>
      </c>
      <c r="BK107" s="125"/>
      <c r="BL107" s="125"/>
      <c r="BM107" s="125"/>
    </row>
    <row r="108" spans="2:65" s="1" customFormat="1" ht="18" customHeight="1">
      <c r="B108" s="31"/>
      <c r="D108" s="252" t="s">
        <v>139</v>
      </c>
      <c r="E108" s="253"/>
      <c r="F108" s="253"/>
      <c r="K108" s="123">
        <v>0</v>
      </c>
      <c r="M108" s="124"/>
      <c r="N108" s="125"/>
      <c r="O108" s="126" t="s">
        <v>41</v>
      </c>
      <c r="P108" s="125"/>
      <c r="Q108" s="125"/>
      <c r="R108" s="125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7" t="s">
        <v>136</v>
      </c>
      <c r="AZ108" s="125"/>
      <c r="BA108" s="125"/>
      <c r="BB108" s="125"/>
      <c r="BC108" s="125"/>
      <c r="BD108" s="125"/>
      <c r="BE108" s="128">
        <f t="shared" si="1"/>
        <v>0</v>
      </c>
      <c r="BF108" s="128">
        <f t="shared" si="2"/>
        <v>0</v>
      </c>
      <c r="BG108" s="128">
        <f t="shared" si="3"/>
        <v>0</v>
      </c>
      <c r="BH108" s="128">
        <f t="shared" si="4"/>
        <v>0</v>
      </c>
      <c r="BI108" s="128">
        <f t="shared" si="5"/>
        <v>0</v>
      </c>
      <c r="BJ108" s="127" t="s">
        <v>137</v>
      </c>
      <c r="BK108" s="125"/>
      <c r="BL108" s="125"/>
      <c r="BM108" s="125"/>
    </row>
    <row r="109" spans="2:65" s="1" customFormat="1" ht="18" customHeight="1">
      <c r="B109" s="31"/>
      <c r="D109" s="252" t="s">
        <v>140</v>
      </c>
      <c r="E109" s="253"/>
      <c r="F109" s="253"/>
      <c r="K109" s="123">
        <v>0</v>
      </c>
      <c r="M109" s="124"/>
      <c r="N109" s="125"/>
      <c r="O109" s="126" t="s">
        <v>41</v>
      </c>
      <c r="P109" s="125"/>
      <c r="Q109" s="125"/>
      <c r="R109" s="125"/>
      <c r="S109" s="125"/>
      <c r="T109" s="125"/>
      <c r="U109" s="125"/>
      <c r="V109" s="125"/>
      <c r="W109" s="125"/>
      <c r="X109" s="125"/>
      <c r="Y109" s="125"/>
      <c r="Z109" s="125"/>
      <c r="AA109" s="125"/>
      <c r="AB109" s="125"/>
      <c r="AC109" s="125"/>
      <c r="AD109" s="125"/>
      <c r="AE109" s="125"/>
      <c r="AF109" s="125"/>
      <c r="AG109" s="125"/>
      <c r="AH109" s="125"/>
      <c r="AI109" s="125"/>
      <c r="AJ109" s="125"/>
      <c r="AK109" s="125"/>
      <c r="AL109" s="125"/>
      <c r="AM109" s="125"/>
      <c r="AN109" s="125"/>
      <c r="AO109" s="125"/>
      <c r="AP109" s="125"/>
      <c r="AQ109" s="125"/>
      <c r="AR109" s="125"/>
      <c r="AS109" s="125"/>
      <c r="AT109" s="125"/>
      <c r="AU109" s="125"/>
      <c r="AV109" s="125"/>
      <c r="AW109" s="125"/>
      <c r="AX109" s="125"/>
      <c r="AY109" s="127" t="s">
        <v>136</v>
      </c>
      <c r="AZ109" s="125"/>
      <c r="BA109" s="125"/>
      <c r="BB109" s="125"/>
      <c r="BC109" s="125"/>
      <c r="BD109" s="125"/>
      <c r="BE109" s="128">
        <f t="shared" si="1"/>
        <v>0</v>
      </c>
      <c r="BF109" s="128">
        <f t="shared" si="2"/>
        <v>0</v>
      </c>
      <c r="BG109" s="128">
        <f t="shared" si="3"/>
        <v>0</v>
      </c>
      <c r="BH109" s="128">
        <f t="shared" si="4"/>
        <v>0</v>
      </c>
      <c r="BI109" s="128">
        <f t="shared" si="5"/>
        <v>0</v>
      </c>
      <c r="BJ109" s="127" t="s">
        <v>137</v>
      </c>
      <c r="BK109" s="125"/>
      <c r="BL109" s="125"/>
      <c r="BM109" s="125"/>
    </row>
    <row r="110" spans="2:65" s="1" customFormat="1" ht="18" customHeight="1">
      <c r="B110" s="31"/>
      <c r="D110" s="252" t="s">
        <v>141</v>
      </c>
      <c r="E110" s="253"/>
      <c r="F110" s="253"/>
      <c r="K110" s="123">
        <v>0</v>
      </c>
      <c r="M110" s="124"/>
      <c r="N110" s="125"/>
      <c r="O110" s="126" t="s">
        <v>41</v>
      </c>
      <c r="P110" s="125"/>
      <c r="Q110" s="125"/>
      <c r="R110" s="125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5"/>
      <c r="AG110" s="125"/>
      <c r="AH110" s="125"/>
      <c r="AI110" s="125"/>
      <c r="AJ110" s="125"/>
      <c r="AK110" s="125"/>
      <c r="AL110" s="125"/>
      <c r="AM110" s="125"/>
      <c r="AN110" s="125"/>
      <c r="AO110" s="125"/>
      <c r="AP110" s="125"/>
      <c r="AQ110" s="125"/>
      <c r="AR110" s="125"/>
      <c r="AS110" s="125"/>
      <c r="AT110" s="125"/>
      <c r="AU110" s="125"/>
      <c r="AV110" s="125"/>
      <c r="AW110" s="125"/>
      <c r="AX110" s="125"/>
      <c r="AY110" s="127" t="s">
        <v>136</v>
      </c>
      <c r="AZ110" s="125"/>
      <c r="BA110" s="125"/>
      <c r="BB110" s="125"/>
      <c r="BC110" s="125"/>
      <c r="BD110" s="125"/>
      <c r="BE110" s="128">
        <f t="shared" si="1"/>
        <v>0</v>
      </c>
      <c r="BF110" s="128">
        <f t="shared" si="2"/>
        <v>0</v>
      </c>
      <c r="BG110" s="128">
        <f t="shared" si="3"/>
        <v>0</v>
      </c>
      <c r="BH110" s="128">
        <f t="shared" si="4"/>
        <v>0</v>
      </c>
      <c r="BI110" s="128">
        <f t="shared" si="5"/>
        <v>0</v>
      </c>
      <c r="BJ110" s="127" t="s">
        <v>137</v>
      </c>
      <c r="BK110" s="125"/>
      <c r="BL110" s="125"/>
      <c r="BM110" s="125"/>
    </row>
    <row r="111" spans="2:65" s="1" customFormat="1" ht="18" customHeight="1">
      <c r="B111" s="31"/>
      <c r="D111" s="122" t="s">
        <v>142</v>
      </c>
      <c r="K111" s="123">
        <f>ROUND(K30*T111,2)</f>
        <v>0</v>
      </c>
      <c r="M111" s="124"/>
      <c r="N111" s="125"/>
      <c r="O111" s="126" t="s">
        <v>41</v>
      </c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5"/>
      <c r="AG111" s="125"/>
      <c r="AH111" s="125"/>
      <c r="AI111" s="125"/>
      <c r="AJ111" s="125"/>
      <c r="AK111" s="125"/>
      <c r="AL111" s="125"/>
      <c r="AM111" s="125"/>
      <c r="AN111" s="125"/>
      <c r="AO111" s="125"/>
      <c r="AP111" s="125"/>
      <c r="AQ111" s="125"/>
      <c r="AR111" s="125"/>
      <c r="AS111" s="125"/>
      <c r="AT111" s="125"/>
      <c r="AU111" s="125"/>
      <c r="AV111" s="125"/>
      <c r="AW111" s="125"/>
      <c r="AX111" s="125"/>
      <c r="AY111" s="127" t="s">
        <v>143</v>
      </c>
      <c r="AZ111" s="125"/>
      <c r="BA111" s="125"/>
      <c r="BB111" s="125"/>
      <c r="BC111" s="125"/>
      <c r="BD111" s="125"/>
      <c r="BE111" s="128">
        <f t="shared" si="1"/>
        <v>0</v>
      </c>
      <c r="BF111" s="128">
        <f t="shared" si="2"/>
        <v>0</v>
      </c>
      <c r="BG111" s="128">
        <f t="shared" si="3"/>
        <v>0</v>
      </c>
      <c r="BH111" s="128">
        <f t="shared" si="4"/>
        <v>0</v>
      </c>
      <c r="BI111" s="128">
        <f t="shared" si="5"/>
        <v>0</v>
      </c>
      <c r="BJ111" s="127" t="s">
        <v>137</v>
      </c>
      <c r="BK111" s="125"/>
      <c r="BL111" s="125"/>
      <c r="BM111" s="125"/>
    </row>
    <row r="112" spans="2:65" s="1" customFormat="1" ht="10.199999999999999">
      <c r="B112" s="31"/>
      <c r="M112" s="31"/>
    </row>
    <row r="113" spans="2:13" s="1" customFormat="1" ht="29.25" customHeight="1">
      <c r="B113" s="31"/>
      <c r="C113" s="129" t="s">
        <v>144</v>
      </c>
      <c r="D113" s="101"/>
      <c r="E113" s="101"/>
      <c r="F113" s="101"/>
      <c r="G113" s="101"/>
      <c r="H113" s="101"/>
      <c r="I113" s="101"/>
      <c r="J113" s="101"/>
      <c r="K113" s="130">
        <f>ROUND(K96+K105,2)</f>
        <v>0</v>
      </c>
      <c r="L113" s="101"/>
      <c r="M113" s="31"/>
    </row>
    <row r="114" spans="2:13" s="1" customFormat="1" ht="6.9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31"/>
    </row>
    <row r="118" spans="2:13" s="1" customFormat="1" ht="6.9" customHeight="1"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31"/>
    </row>
    <row r="119" spans="2:13" s="1" customFormat="1" ht="24.9" customHeight="1">
      <c r="B119" s="31"/>
      <c r="C119" s="20" t="s">
        <v>145</v>
      </c>
      <c r="M119" s="31"/>
    </row>
    <row r="120" spans="2:13" s="1" customFormat="1" ht="6.9" customHeight="1">
      <c r="B120" s="31"/>
      <c r="M120" s="31"/>
    </row>
    <row r="121" spans="2:13" s="1" customFormat="1" ht="12" customHeight="1">
      <c r="B121" s="31"/>
      <c r="C121" s="26" t="s">
        <v>15</v>
      </c>
      <c r="M121" s="31"/>
    </row>
    <row r="122" spans="2:13" s="1" customFormat="1" ht="16.5" customHeight="1">
      <c r="B122" s="31"/>
      <c r="E122" s="248" t="str">
        <f>E7</f>
        <v>Suhrnny vykaz-vymer SO 01 - marec 2025</v>
      </c>
      <c r="F122" s="249"/>
      <c r="G122" s="249"/>
      <c r="H122" s="249"/>
      <c r="M122" s="31"/>
    </row>
    <row r="123" spans="2:13" s="1" customFormat="1" ht="12" customHeight="1">
      <c r="B123" s="31"/>
      <c r="C123" s="26" t="s">
        <v>99</v>
      </c>
      <c r="M123" s="31"/>
    </row>
    <row r="124" spans="2:13" s="1" customFormat="1" ht="16.5" customHeight="1">
      <c r="B124" s="31"/>
      <c r="E124" s="207" t="str">
        <f>E9</f>
        <v>MaR - MaR</v>
      </c>
      <c r="F124" s="250"/>
      <c r="G124" s="250"/>
      <c r="H124" s="250"/>
      <c r="M124" s="31"/>
    </row>
    <row r="125" spans="2:13" s="1" customFormat="1" ht="6.9" customHeight="1">
      <c r="B125" s="31"/>
      <c r="M125" s="31"/>
    </row>
    <row r="126" spans="2:13" s="1" customFormat="1" ht="12" customHeight="1">
      <c r="B126" s="31"/>
      <c r="C126" s="26" t="s">
        <v>19</v>
      </c>
      <c r="F126" s="24" t="str">
        <f>F12</f>
        <v>Poltár, Rovňany</v>
      </c>
      <c r="I126" s="26" t="s">
        <v>21</v>
      </c>
      <c r="J126" s="54" t="str">
        <f>IF(J12="","",J12)</f>
        <v>1. 3. 2025</v>
      </c>
      <c r="M126" s="31"/>
    </row>
    <row r="127" spans="2:13" s="1" customFormat="1" ht="6.9" customHeight="1">
      <c r="B127" s="31"/>
      <c r="M127" s="31"/>
    </row>
    <row r="128" spans="2:13" s="1" customFormat="1" ht="40.049999999999997" customHeight="1">
      <c r="B128" s="31"/>
      <c r="C128" s="26" t="s">
        <v>23</v>
      </c>
      <c r="F128" s="24" t="str">
        <f>E15</f>
        <v>Banskobystrický samosprávny kraj</v>
      </c>
      <c r="I128" s="26" t="s">
        <v>29</v>
      </c>
      <c r="J128" s="29" t="str">
        <f>E21</f>
        <v>D&amp;T Solutions, s.r.o., Magnezitárska 2/A, Košice</v>
      </c>
      <c r="M128" s="31"/>
    </row>
    <row r="129" spans="2:65" s="1" customFormat="1" ht="15.15" customHeight="1">
      <c r="B129" s="31"/>
      <c r="C129" s="26" t="s">
        <v>27</v>
      </c>
      <c r="F129" s="24" t="str">
        <f>IF(E18="","",E18)</f>
        <v>Vyplň údaj</v>
      </c>
      <c r="I129" s="26" t="s">
        <v>32</v>
      </c>
      <c r="J129" s="29" t="str">
        <f>E24</f>
        <v xml:space="preserve"> </v>
      </c>
      <c r="M129" s="31"/>
    </row>
    <row r="130" spans="2:65" s="1" customFormat="1" ht="10.35" customHeight="1">
      <c r="B130" s="31"/>
      <c r="M130" s="31"/>
    </row>
    <row r="131" spans="2:65" s="10" customFormat="1" ht="29.25" customHeight="1">
      <c r="B131" s="131"/>
      <c r="C131" s="132" t="s">
        <v>146</v>
      </c>
      <c r="D131" s="133" t="s">
        <v>60</v>
      </c>
      <c r="E131" s="133" t="s">
        <v>56</v>
      </c>
      <c r="F131" s="133" t="s">
        <v>57</v>
      </c>
      <c r="G131" s="133" t="s">
        <v>147</v>
      </c>
      <c r="H131" s="133" t="s">
        <v>148</v>
      </c>
      <c r="I131" s="133" t="s">
        <v>149</v>
      </c>
      <c r="J131" s="133" t="s">
        <v>150</v>
      </c>
      <c r="K131" s="134" t="s">
        <v>109</v>
      </c>
      <c r="L131" s="135" t="s">
        <v>151</v>
      </c>
      <c r="M131" s="131"/>
      <c r="N131" s="61" t="s">
        <v>1</v>
      </c>
      <c r="O131" s="62" t="s">
        <v>39</v>
      </c>
      <c r="P131" s="62" t="s">
        <v>152</v>
      </c>
      <c r="Q131" s="62" t="s">
        <v>153</v>
      </c>
      <c r="R131" s="62" t="s">
        <v>154</v>
      </c>
      <c r="S131" s="62" t="s">
        <v>155</v>
      </c>
      <c r="T131" s="62" t="s">
        <v>156</v>
      </c>
      <c r="U131" s="62" t="s">
        <v>157</v>
      </c>
      <c r="V131" s="62" t="s">
        <v>158</v>
      </c>
      <c r="W131" s="62" t="s">
        <v>159</v>
      </c>
      <c r="X131" s="63" t="s">
        <v>160</v>
      </c>
    </row>
    <row r="132" spans="2:65" s="1" customFormat="1" ht="22.8" customHeight="1">
      <c r="B132" s="31"/>
      <c r="C132" s="66" t="s">
        <v>101</v>
      </c>
      <c r="K132" s="136">
        <f>BK132</f>
        <v>0</v>
      </c>
      <c r="M132" s="31"/>
      <c r="N132" s="64"/>
      <c r="O132" s="55"/>
      <c r="P132" s="55"/>
      <c r="Q132" s="137">
        <f>Q133+Q163+Q168</f>
        <v>0</v>
      </c>
      <c r="R132" s="137">
        <f>R133+R163+R168</f>
        <v>0</v>
      </c>
      <c r="S132" s="55"/>
      <c r="T132" s="138">
        <f>T133+T163+T168</f>
        <v>0</v>
      </c>
      <c r="U132" s="55"/>
      <c r="V132" s="138">
        <f>V133+V163+V168</f>
        <v>0</v>
      </c>
      <c r="W132" s="55"/>
      <c r="X132" s="139">
        <f>X133+X163+X168</f>
        <v>0</v>
      </c>
      <c r="AT132" s="16" t="s">
        <v>76</v>
      </c>
      <c r="AU132" s="16" t="s">
        <v>111</v>
      </c>
      <c r="BK132" s="140">
        <f>BK133+BK163+BK168</f>
        <v>0</v>
      </c>
    </row>
    <row r="133" spans="2:65" s="11" customFormat="1" ht="25.95" customHeight="1">
      <c r="B133" s="141"/>
      <c r="D133" s="142" t="s">
        <v>76</v>
      </c>
      <c r="E133" s="143" t="s">
        <v>466</v>
      </c>
      <c r="F133" s="143" t="s">
        <v>1615</v>
      </c>
      <c r="I133" s="144"/>
      <c r="J133" s="144"/>
      <c r="K133" s="145">
        <f>BK133</f>
        <v>0</v>
      </c>
      <c r="M133" s="141"/>
      <c r="N133" s="146"/>
      <c r="Q133" s="147">
        <f>Q134+Q142+Q147</f>
        <v>0</v>
      </c>
      <c r="R133" s="147">
        <f>R134+R142+R147</f>
        <v>0</v>
      </c>
      <c r="T133" s="148">
        <f>T134+T142+T147</f>
        <v>0</v>
      </c>
      <c r="V133" s="148">
        <f>V134+V142+V147</f>
        <v>0</v>
      </c>
      <c r="X133" s="149">
        <f>X134+X142+X147</f>
        <v>0</v>
      </c>
      <c r="AR133" s="142" t="s">
        <v>176</v>
      </c>
      <c r="AT133" s="150" t="s">
        <v>76</v>
      </c>
      <c r="AU133" s="150" t="s">
        <v>77</v>
      </c>
      <c r="AY133" s="142" t="s">
        <v>163</v>
      </c>
      <c r="BK133" s="151">
        <f>BK134+BK142+BK147</f>
        <v>0</v>
      </c>
    </row>
    <row r="134" spans="2:65" s="11" customFormat="1" ht="22.8" customHeight="1">
      <c r="B134" s="141"/>
      <c r="D134" s="142" t="s">
        <v>76</v>
      </c>
      <c r="E134" s="152" t="s">
        <v>1633</v>
      </c>
      <c r="F134" s="152" t="s">
        <v>1634</v>
      </c>
      <c r="I134" s="144"/>
      <c r="J134" s="144"/>
      <c r="K134" s="153">
        <f>BK134</f>
        <v>0</v>
      </c>
      <c r="M134" s="141"/>
      <c r="N134" s="146"/>
      <c r="Q134" s="147">
        <f>SUM(Q135:Q141)</f>
        <v>0</v>
      </c>
      <c r="R134" s="147">
        <f>SUM(R135:R141)</f>
        <v>0</v>
      </c>
      <c r="T134" s="148">
        <f>SUM(T135:T141)</f>
        <v>0</v>
      </c>
      <c r="V134" s="148">
        <f>SUM(V135:V141)</f>
        <v>0</v>
      </c>
      <c r="X134" s="149">
        <f>SUM(X135:X141)</f>
        <v>0</v>
      </c>
      <c r="AR134" s="142" t="s">
        <v>176</v>
      </c>
      <c r="AT134" s="150" t="s">
        <v>76</v>
      </c>
      <c r="AU134" s="150" t="s">
        <v>85</v>
      </c>
      <c r="AY134" s="142" t="s">
        <v>163</v>
      </c>
      <c r="BK134" s="151">
        <f>SUM(BK135:BK141)</f>
        <v>0</v>
      </c>
    </row>
    <row r="135" spans="2:65" s="1" customFormat="1" ht="16.5" customHeight="1">
      <c r="B135" s="31"/>
      <c r="C135" s="154" t="s">
        <v>85</v>
      </c>
      <c r="D135" s="154" t="s">
        <v>165</v>
      </c>
      <c r="E135" s="155" t="s">
        <v>1635</v>
      </c>
      <c r="F135" s="156" t="s">
        <v>1636</v>
      </c>
      <c r="G135" s="157" t="s">
        <v>234</v>
      </c>
      <c r="H135" s="158">
        <v>1</v>
      </c>
      <c r="I135" s="159"/>
      <c r="J135" s="159"/>
      <c r="K135" s="158">
        <f t="shared" ref="K135:K141" si="6">ROUND(P135*H135,3)</f>
        <v>0</v>
      </c>
      <c r="L135" s="160"/>
      <c r="M135" s="31"/>
      <c r="N135" s="161" t="s">
        <v>1</v>
      </c>
      <c r="O135" s="121" t="s">
        <v>41</v>
      </c>
      <c r="P135" s="162">
        <f t="shared" ref="P135:P141" si="7">I135+J135</f>
        <v>0</v>
      </c>
      <c r="Q135" s="162">
        <f t="shared" ref="Q135:Q141" si="8">ROUND(I135*H135,3)</f>
        <v>0</v>
      </c>
      <c r="R135" s="162">
        <f t="shared" ref="R135:R141" si="9">ROUND(J135*H135,3)</f>
        <v>0</v>
      </c>
      <c r="T135" s="163">
        <f t="shared" ref="T135:T141" si="10">S135*H135</f>
        <v>0</v>
      </c>
      <c r="U135" s="163">
        <v>0</v>
      </c>
      <c r="V135" s="163">
        <f t="shared" ref="V135:V141" si="11">U135*H135</f>
        <v>0</v>
      </c>
      <c r="W135" s="163">
        <v>0</v>
      </c>
      <c r="X135" s="164">
        <f t="shared" ref="X135:X141" si="12">W135*H135</f>
        <v>0</v>
      </c>
      <c r="AR135" s="165" t="s">
        <v>327</v>
      </c>
      <c r="AT135" s="165" t="s">
        <v>165</v>
      </c>
      <c r="AU135" s="165" t="s">
        <v>137</v>
      </c>
      <c r="AY135" s="16" t="s">
        <v>163</v>
      </c>
      <c r="BE135" s="166">
        <f t="shared" ref="BE135:BE141" si="13">IF(O135="základná",K135,0)</f>
        <v>0</v>
      </c>
      <c r="BF135" s="166">
        <f t="shared" ref="BF135:BF141" si="14">IF(O135="znížená",K135,0)</f>
        <v>0</v>
      </c>
      <c r="BG135" s="166">
        <f t="shared" ref="BG135:BG141" si="15">IF(O135="zákl. prenesená",K135,0)</f>
        <v>0</v>
      </c>
      <c r="BH135" s="166">
        <f t="shared" ref="BH135:BH141" si="16">IF(O135="zníž. prenesená",K135,0)</f>
        <v>0</v>
      </c>
      <c r="BI135" s="166">
        <f t="shared" ref="BI135:BI141" si="17">IF(O135="nulová",K135,0)</f>
        <v>0</v>
      </c>
      <c r="BJ135" s="16" t="s">
        <v>137</v>
      </c>
      <c r="BK135" s="167">
        <f t="shared" ref="BK135:BK141" si="18">ROUND(P135*H135,3)</f>
        <v>0</v>
      </c>
      <c r="BL135" s="16" t="s">
        <v>327</v>
      </c>
      <c r="BM135" s="165" t="s">
        <v>137</v>
      </c>
    </row>
    <row r="136" spans="2:65" s="1" customFormat="1" ht="37.799999999999997" customHeight="1">
      <c r="B136" s="31"/>
      <c r="C136" s="189" t="s">
        <v>137</v>
      </c>
      <c r="D136" s="189" t="s">
        <v>466</v>
      </c>
      <c r="E136" s="190" t="s">
        <v>1637</v>
      </c>
      <c r="F136" s="191" t="s">
        <v>1638</v>
      </c>
      <c r="G136" s="192" t="s">
        <v>234</v>
      </c>
      <c r="H136" s="193">
        <v>1</v>
      </c>
      <c r="I136" s="194"/>
      <c r="J136" s="195"/>
      <c r="K136" s="193">
        <f t="shared" si="6"/>
        <v>0</v>
      </c>
      <c r="L136" s="195"/>
      <c r="M136" s="196"/>
      <c r="N136" s="197" t="s">
        <v>1</v>
      </c>
      <c r="O136" s="121" t="s">
        <v>41</v>
      </c>
      <c r="P136" s="162">
        <f t="shared" si="7"/>
        <v>0</v>
      </c>
      <c r="Q136" s="162">
        <f t="shared" si="8"/>
        <v>0</v>
      </c>
      <c r="R136" s="162">
        <f t="shared" si="9"/>
        <v>0</v>
      </c>
      <c r="T136" s="163">
        <f t="shared" si="10"/>
        <v>0</v>
      </c>
      <c r="U136" s="163">
        <v>0</v>
      </c>
      <c r="V136" s="163">
        <f t="shared" si="11"/>
        <v>0</v>
      </c>
      <c r="W136" s="163">
        <v>0</v>
      </c>
      <c r="X136" s="164">
        <f t="shared" si="12"/>
        <v>0</v>
      </c>
      <c r="AR136" s="165" t="s">
        <v>810</v>
      </c>
      <c r="AT136" s="165" t="s">
        <v>466</v>
      </c>
      <c r="AU136" s="165" t="s">
        <v>137</v>
      </c>
      <c r="AY136" s="16" t="s">
        <v>163</v>
      </c>
      <c r="BE136" s="166">
        <f t="shared" si="13"/>
        <v>0</v>
      </c>
      <c r="BF136" s="166">
        <f t="shared" si="14"/>
        <v>0</v>
      </c>
      <c r="BG136" s="166">
        <f t="shared" si="15"/>
        <v>0</v>
      </c>
      <c r="BH136" s="166">
        <f t="shared" si="16"/>
        <v>0</v>
      </c>
      <c r="BI136" s="166">
        <f t="shared" si="17"/>
        <v>0</v>
      </c>
      <c r="BJ136" s="16" t="s">
        <v>137</v>
      </c>
      <c r="BK136" s="167">
        <f t="shared" si="18"/>
        <v>0</v>
      </c>
      <c r="BL136" s="16" t="s">
        <v>327</v>
      </c>
      <c r="BM136" s="165" t="s">
        <v>169</v>
      </c>
    </row>
    <row r="137" spans="2:65" s="1" customFormat="1" ht="16.5" customHeight="1">
      <c r="B137" s="31"/>
      <c r="C137" s="154" t="s">
        <v>176</v>
      </c>
      <c r="D137" s="154" t="s">
        <v>165</v>
      </c>
      <c r="E137" s="155" t="s">
        <v>1639</v>
      </c>
      <c r="F137" s="156" t="s">
        <v>1640</v>
      </c>
      <c r="G137" s="157" t="s">
        <v>234</v>
      </c>
      <c r="H137" s="158">
        <v>1</v>
      </c>
      <c r="I137" s="159"/>
      <c r="J137" s="159"/>
      <c r="K137" s="158">
        <f t="shared" si="6"/>
        <v>0</v>
      </c>
      <c r="L137" s="160"/>
      <c r="M137" s="31"/>
      <c r="N137" s="161" t="s">
        <v>1</v>
      </c>
      <c r="O137" s="121" t="s">
        <v>41</v>
      </c>
      <c r="P137" s="162">
        <f t="shared" si="7"/>
        <v>0</v>
      </c>
      <c r="Q137" s="162">
        <f t="shared" si="8"/>
        <v>0</v>
      </c>
      <c r="R137" s="162">
        <f t="shared" si="9"/>
        <v>0</v>
      </c>
      <c r="T137" s="163">
        <f t="shared" si="10"/>
        <v>0</v>
      </c>
      <c r="U137" s="163">
        <v>0</v>
      </c>
      <c r="V137" s="163">
        <f t="shared" si="11"/>
        <v>0</v>
      </c>
      <c r="W137" s="163">
        <v>0</v>
      </c>
      <c r="X137" s="164">
        <f t="shared" si="12"/>
        <v>0</v>
      </c>
      <c r="AR137" s="165" t="s">
        <v>327</v>
      </c>
      <c r="AT137" s="165" t="s">
        <v>165</v>
      </c>
      <c r="AU137" s="165" t="s">
        <v>137</v>
      </c>
      <c r="AY137" s="16" t="s">
        <v>163</v>
      </c>
      <c r="BE137" s="166">
        <f t="shared" si="13"/>
        <v>0</v>
      </c>
      <c r="BF137" s="166">
        <f t="shared" si="14"/>
        <v>0</v>
      </c>
      <c r="BG137" s="166">
        <f t="shared" si="15"/>
        <v>0</v>
      </c>
      <c r="BH137" s="166">
        <f t="shared" si="16"/>
        <v>0</v>
      </c>
      <c r="BI137" s="166">
        <f t="shared" si="17"/>
        <v>0</v>
      </c>
      <c r="BJ137" s="16" t="s">
        <v>137</v>
      </c>
      <c r="BK137" s="167">
        <f t="shared" si="18"/>
        <v>0</v>
      </c>
      <c r="BL137" s="16" t="s">
        <v>327</v>
      </c>
      <c r="BM137" s="165" t="s">
        <v>179</v>
      </c>
    </row>
    <row r="138" spans="2:65" s="1" customFormat="1" ht="24.15" customHeight="1">
      <c r="B138" s="31"/>
      <c r="C138" s="154" t="s">
        <v>169</v>
      </c>
      <c r="D138" s="154" t="s">
        <v>165</v>
      </c>
      <c r="E138" s="155" t="s">
        <v>1641</v>
      </c>
      <c r="F138" s="156" t="s">
        <v>1642</v>
      </c>
      <c r="G138" s="157" t="s">
        <v>520</v>
      </c>
      <c r="H138" s="158">
        <v>100</v>
      </c>
      <c r="I138" s="159"/>
      <c r="J138" s="159"/>
      <c r="K138" s="158">
        <f t="shared" si="6"/>
        <v>0</v>
      </c>
      <c r="L138" s="160"/>
      <c r="M138" s="31"/>
      <c r="N138" s="161" t="s">
        <v>1</v>
      </c>
      <c r="O138" s="121" t="s">
        <v>41</v>
      </c>
      <c r="P138" s="162">
        <f t="shared" si="7"/>
        <v>0</v>
      </c>
      <c r="Q138" s="162">
        <f t="shared" si="8"/>
        <v>0</v>
      </c>
      <c r="R138" s="162">
        <f t="shared" si="9"/>
        <v>0</v>
      </c>
      <c r="T138" s="163">
        <f t="shared" si="10"/>
        <v>0</v>
      </c>
      <c r="U138" s="163">
        <v>0</v>
      </c>
      <c r="V138" s="163">
        <f t="shared" si="11"/>
        <v>0</v>
      </c>
      <c r="W138" s="163">
        <v>0</v>
      </c>
      <c r="X138" s="164">
        <f t="shared" si="12"/>
        <v>0</v>
      </c>
      <c r="AR138" s="165" t="s">
        <v>327</v>
      </c>
      <c r="AT138" s="165" t="s">
        <v>165</v>
      </c>
      <c r="AU138" s="165" t="s">
        <v>137</v>
      </c>
      <c r="AY138" s="16" t="s">
        <v>163</v>
      </c>
      <c r="BE138" s="166">
        <f t="shared" si="13"/>
        <v>0</v>
      </c>
      <c r="BF138" s="166">
        <f t="shared" si="14"/>
        <v>0</v>
      </c>
      <c r="BG138" s="166">
        <f t="shared" si="15"/>
        <v>0</v>
      </c>
      <c r="BH138" s="166">
        <f t="shared" si="16"/>
        <v>0</v>
      </c>
      <c r="BI138" s="166">
        <f t="shared" si="17"/>
        <v>0</v>
      </c>
      <c r="BJ138" s="16" t="s">
        <v>137</v>
      </c>
      <c r="BK138" s="167">
        <f t="shared" si="18"/>
        <v>0</v>
      </c>
      <c r="BL138" s="16" t="s">
        <v>327</v>
      </c>
      <c r="BM138" s="165" t="s">
        <v>182</v>
      </c>
    </row>
    <row r="139" spans="2:65" s="1" customFormat="1" ht="16.5" customHeight="1">
      <c r="B139" s="31"/>
      <c r="C139" s="189" t="s">
        <v>183</v>
      </c>
      <c r="D139" s="189" t="s">
        <v>466</v>
      </c>
      <c r="E139" s="190" t="s">
        <v>1643</v>
      </c>
      <c r="F139" s="191" t="s">
        <v>1644</v>
      </c>
      <c r="G139" s="192" t="s">
        <v>520</v>
      </c>
      <c r="H139" s="193">
        <v>100</v>
      </c>
      <c r="I139" s="194"/>
      <c r="J139" s="195"/>
      <c r="K139" s="193">
        <f t="shared" si="6"/>
        <v>0</v>
      </c>
      <c r="L139" s="195"/>
      <c r="M139" s="196"/>
      <c r="N139" s="197" t="s">
        <v>1</v>
      </c>
      <c r="O139" s="121" t="s">
        <v>41</v>
      </c>
      <c r="P139" s="162">
        <f t="shared" si="7"/>
        <v>0</v>
      </c>
      <c r="Q139" s="162">
        <f t="shared" si="8"/>
        <v>0</v>
      </c>
      <c r="R139" s="162">
        <f t="shared" si="9"/>
        <v>0</v>
      </c>
      <c r="T139" s="163">
        <f t="shared" si="10"/>
        <v>0</v>
      </c>
      <c r="U139" s="163">
        <v>0</v>
      </c>
      <c r="V139" s="163">
        <f t="shared" si="11"/>
        <v>0</v>
      </c>
      <c r="W139" s="163">
        <v>0</v>
      </c>
      <c r="X139" s="164">
        <f t="shared" si="12"/>
        <v>0</v>
      </c>
      <c r="AR139" s="165" t="s">
        <v>810</v>
      </c>
      <c r="AT139" s="165" t="s">
        <v>466</v>
      </c>
      <c r="AU139" s="165" t="s">
        <v>137</v>
      </c>
      <c r="AY139" s="16" t="s">
        <v>163</v>
      </c>
      <c r="BE139" s="166">
        <f t="shared" si="13"/>
        <v>0</v>
      </c>
      <c r="BF139" s="166">
        <f t="shared" si="14"/>
        <v>0</v>
      </c>
      <c r="BG139" s="166">
        <f t="shared" si="15"/>
        <v>0</v>
      </c>
      <c r="BH139" s="166">
        <f t="shared" si="16"/>
        <v>0</v>
      </c>
      <c r="BI139" s="166">
        <f t="shared" si="17"/>
        <v>0</v>
      </c>
      <c r="BJ139" s="16" t="s">
        <v>137</v>
      </c>
      <c r="BK139" s="167">
        <f t="shared" si="18"/>
        <v>0</v>
      </c>
      <c r="BL139" s="16" t="s">
        <v>327</v>
      </c>
      <c r="BM139" s="165" t="s">
        <v>186</v>
      </c>
    </row>
    <row r="140" spans="2:65" s="1" customFormat="1" ht="24.15" customHeight="1">
      <c r="B140" s="31"/>
      <c r="C140" s="154" t="s">
        <v>179</v>
      </c>
      <c r="D140" s="154" t="s">
        <v>165</v>
      </c>
      <c r="E140" s="155" t="s">
        <v>1645</v>
      </c>
      <c r="F140" s="156" t="s">
        <v>1646</v>
      </c>
      <c r="G140" s="157" t="s">
        <v>520</v>
      </c>
      <c r="H140" s="158">
        <v>10</v>
      </c>
      <c r="I140" s="159"/>
      <c r="J140" s="159"/>
      <c r="K140" s="158">
        <f t="shared" si="6"/>
        <v>0</v>
      </c>
      <c r="L140" s="160"/>
      <c r="M140" s="31"/>
      <c r="N140" s="161" t="s">
        <v>1</v>
      </c>
      <c r="O140" s="121" t="s">
        <v>41</v>
      </c>
      <c r="P140" s="162">
        <f t="shared" si="7"/>
        <v>0</v>
      </c>
      <c r="Q140" s="162">
        <f t="shared" si="8"/>
        <v>0</v>
      </c>
      <c r="R140" s="162">
        <f t="shared" si="9"/>
        <v>0</v>
      </c>
      <c r="T140" s="163">
        <f t="shared" si="10"/>
        <v>0</v>
      </c>
      <c r="U140" s="163">
        <v>0</v>
      </c>
      <c r="V140" s="163">
        <f t="shared" si="11"/>
        <v>0</v>
      </c>
      <c r="W140" s="163">
        <v>0</v>
      </c>
      <c r="X140" s="164">
        <f t="shared" si="12"/>
        <v>0</v>
      </c>
      <c r="AR140" s="165" t="s">
        <v>327</v>
      </c>
      <c r="AT140" s="165" t="s">
        <v>165</v>
      </c>
      <c r="AU140" s="165" t="s">
        <v>137</v>
      </c>
      <c r="AY140" s="16" t="s">
        <v>163</v>
      </c>
      <c r="BE140" s="166">
        <f t="shared" si="13"/>
        <v>0</v>
      </c>
      <c r="BF140" s="166">
        <f t="shared" si="14"/>
        <v>0</v>
      </c>
      <c r="BG140" s="166">
        <f t="shared" si="15"/>
        <v>0</v>
      </c>
      <c r="BH140" s="166">
        <f t="shared" si="16"/>
        <v>0</v>
      </c>
      <c r="BI140" s="166">
        <f t="shared" si="17"/>
        <v>0</v>
      </c>
      <c r="BJ140" s="16" t="s">
        <v>137</v>
      </c>
      <c r="BK140" s="167">
        <f t="shared" si="18"/>
        <v>0</v>
      </c>
      <c r="BL140" s="16" t="s">
        <v>327</v>
      </c>
      <c r="BM140" s="165" t="s">
        <v>196</v>
      </c>
    </row>
    <row r="141" spans="2:65" s="1" customFormat="1" ht="16.5" customHeight="1">
      <c r="B141" s="31"/>
      <c r="C141" s="189" t="s">
        <v>199</v>
      </c>
      <c r="D141" s="189" t="s">
        <v>466</v>
      </c>
      <c r="E141" s="190" t="s">
        <v>1647</v>
      </c>
      <c r="F141" s="191" t="s">
        <v>1648</v>
      </c>
      <c r="G141" s="192" t="s">
        <v>520</v>
      </c>
      <c r="H141" s="193">
        <v>10</v>
      </c>
      <c r="I141" s="194"/>
      <c r="J141" s="195"/>
      <c r="K141" s="193">
        <f t="shared" si="6"/>
        <v>0</v>
      </c>
      <c r="L141" s="195"/>
      <c r="M141" s="196"/>
      <c r="N141" s="197" t="s">
        <v>1</v>
      </c>
      <c r="O141" s="121" t="s">
        <v>41</v>
      </c>
      <c r="P141" s="162">
        <f t="shared" si="7"/>
        <v>0</v>
      </c>
      <c r="Q141" s="162">
        <f t="shared" si="8"/>
        <v>0</v>
      </c>
      <c r="R141" s="162">
        <f t="shared" si="9"/>
        <v>0</v>
      </c>
      <c r="T141" s="163">
        <f t="shared" si="10"/>
        <v>0</v>
      </c>
      <c r="U141" s="163">
        <v>0</v>
      </c>
      <c r="V141" s="163">
        <f t="shared" si="11"/>
        <v>0</v>
      </c>
      <c r="W141" s="163">
        <v>0</v>
      </c>
      <c r="X141" s="164">
        <f t="shared" si="12"/>
        <v>0</v>
      </c>
      <c r="AR141" s="165" t="s">
        <v>810</v>
      </c>
      <c r="AT141" s="165" t="s">
        <v>466</v>
      </c>
      <c r="AU141" s="165" t="s">
        <v>137</v>
      </c>
      <c r="AY141" s="16" t="s">
        <v>163</v>
      </c>
      <c r="BE141" s="166">
        <f t="shared" si="13"/>
        <v>0</v>
      </c>
      <c r="BF141" s="166">
        <f t="shared" si="14"/>
        <v>0</v>
      </c>
      <c r="BG141" s="166">
        <f t="shared" si="15"/>
        <v>0</v>
      </c>
      <c r="BH141" s="166">
        <f t="shared" si="16"/>
        <v>0</v>
      </c>
      <c r="BI141" s="166">
        <f t="shared" si="17"/>
        <v>0</v>
      </c>
      <c r="BJ141" s="16" t="s">
        <v>137</v>
      </c>
      <c r="BK141" s="167">
        <f t="shared" si="18"/>
        <v>0</v>
      </c>
      <c r="BL141" s="16" t="s">
        <v>327</v>
      </c>
      <c r="BM141" s="165" t="s">
        <v>202</v>
      </c>
    </row>
    <row r="142" spans="2:65" s="11" customFormat="1" ht="22.8" customHeight="1">
      <c r="B142" s="141"/>
      <c r="D142" s="142" t="s">
        <v>76</v>
      </c>
      <c r="E142" s="152" t="s">
        <v>1649</v>
      </c>
      <c r="F142" s="152" t="s">
        <v>1650</v>
      </c>
      <c r="I142" s="144"/>
      <c r="J142" s="144"/>
      <c r="K142" s="153">
        <f>BK142</f>
        <v>0</v>
      </c>
      <c r="M142" s="141"/>
      <c r="N142" s="146"/>
      <c r="Q142" s="147">
        <f>SUM(Q143:Q146)</f>
        <v>0</v>
      </c>
      <c r="R142" s="147">
        <f>SUM(R143:R146)</f>
        <v>0</v>
      </c>
      <c r="T142" s="148">
        <f>SUM(T143:T146)</f>
        <v>0</v>
      </c>
      <c r="V142" s="148">
        <f>SUM(V143:V146)</f>
        <v>0</v>
      </c>
      <c r="X142" s="149">
        <f>SUM(X143:X146)</f>
        <v>0</v>
      </c>
      <c r="AR142" s="142" t="s">
        <v>176</v>
      </c>
      <c r="AT142" s="150" t="s">
        <v>76</v>
      </c>
      <c r="AU142" s="150" t="s">
        <v>85</v>
      </c>
      <c r="AY142" s="142" t="s">
        <v>163</v>
      </c>
      <c r="BK142" s="151">
        <f>SUM(BK143:BK146)</f>
        <v>0</v>
      </c>
    </row>
    <row r="143" spans="2:65" s="1" customFormat="1" ht="16.5" customHeight="1">
      <c r="B143" s="31"/>
      <c r="C143" s="154" t="s">
        <v>182</v>
      </c>
      <c r="D143" s="154" t="s">
        <v>165</v>
      </c>
      <c r="E143" s="155" t="s">
        <v>1651</v>
      </c>
      <c r="F143" s="156" t="s">
        <v>1652</v>
      </c>
      <c r="G143" s="157" t="s">
        <v>520</v>
      </c>
      <c r="H143" s="158">
        <v>250</v>
      </c>
      <c r="I143" s="159"/>
      <c r="J143" s="159"/>
      <c r="K143" s="158">
        <f>ROUND(P143*H143,3)</f>
        <v>0</v>
      </c>
      <c r="L143" s="160"/>
      <c r="M143" s="31"/>
      <c r="N143" s="161" t="s">
        <v>1</v>
      </c>
      <c r="O143" s="121" t="s">
        <v>41</v>
      </c>
      <c r="P143" s="162">
        <f>I143+J143</f>
        <v>0</v>
      </c>
      <c r="Q143" s="162">
        <f>ROUND(I143*H143,3)</f>
        <v>0</v>
      </c>
      <c r="R143" s="162">
        <f>ROUND(J143*H143,3)</f>
        <v>0</v>
      </c>
      <c r="T143" s="163">
        <f>S143*H143</f>
        <v>0</v>
      </c>
      <c r="U143" s="163">
        <v>0</v>
      </c>
      <c r="V143" s="163">
        <f>U143*H143</f>
        <v>0</v>
      </c>
      <c r="W143" s="163">
        <v>0</v>
      </c>
      <c r="X143" s="164">
        <f>W143*H143</f>
        <v>0</v>
      </c>
      <c r="AR143" s="165" t="s">
        <v>327</v>
      </c>
      <c r="AT143" s="165" t="s">
        <v>165</v>
      </c>
      <c r="AU143" s="165" t="s">
        <v>137</v>
      </c>
      <c r="AY143" s="16" t="s">
        <v>163</v>
      </c>
      <c r="BE143" s="166">
        <f>IF(O143="základná",K143,0)</f>
        <v>0</v>
      </c>
      <c r="BF143" s="166">
        <f>IF(O143="znížená",K143,0)</f>
        <v>0</v>
      </c>
      <c r="BG143" s="166">
        <f>IF(O143="zákl. prenesená",K143,0)</f>
        <v>0</v>
      </c>
      <c r="BH143" s="166">
        <f>IF(O143="zníž. prenesená",K143,0)</f>
        <v>0</v>
      </c>
      <c r="BI143" s="166">
        <f>IF(O143="nulová",K143,0)</f>
        <v>0</v>
      </c>
      <c r="BJ143" s="16" t="s">
        <v>137</v>
      </c>
      <c r="BK143" s="167">
        <f>ROUND(P143*H143,3)</f>
        <v>0</v>
      </c>
      <c r="BL143" s="16" t="s">
        <v>327</v>
      </c>
      <c r="BM143" s="165" t="s">
        <v>206</v>
      </c>
    </row>
    <row r="144" spans="2:65" s="1" customFormat="1" ht="33" customHeight="1">
      <c r="B144" s="31"/>
      <c r="C144" s="189" t="s">
        <v>210</v>
      </c>
      <c r="D144" s="189" t="s">
        <v>466</v>
      </c>
      <c r="E144" s="190" t="s">
        <v>1653</v>
      </c>
      <c r="F144" s="191" t="s">
        <v>1654</v>
      </c>
      <c r="G144" s="192" t="s">
        <v>520</v>
      </c>
      <c r="H144" s="193">
        <v>250</v>
      </c>
      <c r="I144" s="194"/>
      <c r="J144" s="195"/>
      <c r="K144" s="193">
        <f>ROUND(P144*H144,3)</f>
        <v>0</v>
      </c>
      <c r="L144" s="195"/>
      <c r="M144" s="196"/>
      <c r="N144" s="197" t="s">
        <v>1</v>
      </c>
      <c r="O144" s="121" t="s">
        <v>41</v>
      </c>
      <c r="P144" s="162">
        <f>I144+J144</f>
        <v>0</v>
      </c>
      <c r="Q144" s="162">
        <f>ROUND(I144*H144,3)</f>
        <v>0</v>
      </c>
      <c r="R144" s="162">
        <f>ROUND(J144*H144,3)</f>
        <v>0</v>
      </c>
      <c r="T144" s="163">
        <f>S144*H144</f>
        <v>0</v>
      </c>
      <c r="U144" s="163">
        <v>0</v>
      </c>
      <c r="V144" s="163">
        <f>U144*H144</f>
        <v>0</v>
      </c>
      <c r="W144" s="163">
        <v>0</v>
      </c>
      <c r="X144" s="164">
        <f>W144*H144</f>
        <v>0</v>
      </c>
      <c r="AR144" s="165" t="s">
        <v>810</v>
      </c>
      <c r="AT144" s="165" t="s">
        <v>466</v>
      </c>
      <c r="AU144" s="165" t="s">
        <v>137</v>
      </c>
      <c r="AY144" s="16" t="s">
        <v>163</v>
      </c>
      <c r="BE144" s="166">
        <f>IF(O144="základná",K144,0)</f>
        <v>0</v>
      </c>
      <c r="BF144" s="166">
        <f>IF(O144="znížená",K144,0)</f>
        <v>0</v>
      </c>
      <c r="BG144" s="166">
        <f>IF(O144="zákl. prenesená",K144,0)</f>
        <v>0</v>
      </c>
      <c r="BH144" s="166">
        <f>IF(O144="zníž. prenesená",K144,0)</f>
        <v>0</v>
      </c>
      <c r="BI144" s="166">
        <f>IF(O144="nulová",K144,0)</f>
        <v>0</v>
      </c>
      <c r="BJ144" s="16" t="s">
        <v>137</v>
      </c>
      <c r="BK144" s="167">
        <f>ROUND(P144*H144,3)</f>
        <v>0</v>
      </c>
      <c r="BL144" s="16" t="s">
        <v>327</v>
      </c>
      <c r="BM144" s="165" t="s">
        <v>214</v>
      </c>
    </row>
    <row r="145" spans="2:65" s="1" customFormat="1" ht="24.15" customHeight="1">
      <c r="B145" s="31"/>
      <c r="C145" s="189" t="s">
        <v>186</v>
      </c>
      <c r="D145" s="189" t="s">
        <v>466</v>
      </c>
      <c r="E145" s="190" t="s">
        <v>1655</v>
      </c>
      <c r="F145" s="191" t="s">
        <v>1656</v>
      </c>
      <c r="G145" s="192" t="s">
        <v>520</v>
      </c>
      <c r="H145" s="193">
        <v>150</v>
      </c>
      <c r="I145" s="194"/>
      <c r="J145" s="195"/>
      <c r="K145" s="193">
        <f>ROUND(P145*H145,3)</f>
        <v>0</v>
      </c>
      <c r="L145" s="195"/>
      <c r="M145" s="196"/>
      <c r="N145" s="197" t="s">
        <v>1</v>
      </c>
      <c r="O145" s="121" t="s">
        <v>41</v>
      </c>
      <c r="P145" s="162">
        <f>I145+J145</f>
        <v>0</v>
      </c>
      <c r="Q145" s="162">
        <f>ROUND(I145*H145,3)</f>
        <v>0</v>
      </c>
      <c r="R145" s="162">
        <f>ROUND(J145*H145,3)</f>
        <v>0</v>
      </c>
      <c r="T145" s="163">
        <f>S145*H145</f>
        <v>0</v>
      </c>
      <c r="U145" s="163">
        <v>0</v>
      </c>
      <c r="V145" s="163">
        <f>U145*H145</f>
        <v>0</v>
      </c>
      <c r="W145" s="163">
        <v>0</v>
      </c>
      <c r="X145" s="164">
        <f>W145*H145</f>
        <v>0</v>
      </c>
      <c r="AR145" s="165" t="s">
        <v>810</v>
      </c>
      <c r="AT145" s="165" t="s">
        <v>466</v>
      </c>
      <c r="AU145" s="165" t="s">
        <v>137</v>
      </c>
      <c r="AY145" s="16" t="s">
        <v>163</v>
      </c>
      <c r="BE145" s="166">
        <f>IF(O145="základná",K145,0)</f>
        <v>0</v>
      </c>
      <c r="BF145" s="166">
        <f>IF(O145="znížená",K145,0)</f>
        <v>0</v>
      </c>
      <c r="BG145" s="166">
        <f>IF(O145="zákl. prenesená",K145,0)</f>
        <v>0</v>
      </c>
      <c r="BH145" s="166">
        <f>IF(O145="zníž. prenesená",K145,0)</f>
        <v>0</v>
      </c>
      <c r="BI145" s="166">
        <f>IF(O145="nulová",K145,0)</f>
        <v>0</v>
      </c>
      <c r="BJ145" s="16" t="s">
        <v>137</v>
      </c>
      <c r="BK145" s="167">
        <f>ROUND(P145*H145,3)</f>
        <v>0</v>
      </c>
      <c r="BL145" s="16" t="s">
        <v>327</v>
      </c>
      <c r="BM145" s="165" t="s">
        <v>218</v>
      </c>
    </row>
    <row r="146" spans="2:65" s="1" customFormat="1" ht="16.5" customHeight="1">
      <c r="B146" s="31"/>
      <c r="C146" s="189" t="s">
        <v>221</v>
      </c>
      <c r="D146" s="189" t="s">
        <v>466</v>
      </c>
      <c r="E146" s="190" t="s">
        <v>1657</v>
      </c>
      <c r="F146" s="191" t="s">
        <v>1658</v>
      </c>
      <c r="G146" s="192" t="s">
        <v>520</v>
      </c>
      <c r="H146" s="193">
        <v>100</v>
      </c>
      <c r="I146" s="194"/>
      <c r="J146" s="195"/>
      <c r="K146" s="193">
        <f>ROUND(P146*H146,3)</f>
        <v>0</v>
      </c>
      <c r="L146" s="195"/>
      <c r="M146" s="196"/>
      <c r="N146" s="197" t="s">
        <v>1</v>
      </c>
      <c r="O146" s="121" t="s">
        <v>41</v>
      </c>
      <c r="P146" s="162">
        <f>I146+J146</f>
        <v>0</v>
      </c>
      <c r="Q146" s="162">
        <f>ROUND(I146*H146,3)</f>
        <v>0</v>
      </c>
      <c r="R146" s="162">
        <f>ROUND(J146*H146,3)</f>
        <v>0</v>
      </c>
      <c r="T146" s="163">
        <f>S146*H146</f>
        <v>0</v>
      </c>
      <c r="U146" s="163">
        <v>0</v>
      </c>
      <c r="V146" s="163">
        <f>U146*H146</f>
        <v>0</v>
      </c>
      <c r="W146" s="163">
        <v>0</v>
      </c>
      <c r="X146" s="164">
        <f>W146*H146</f>
        <v>0</v>
      </c>
      <c r="AR146" s="165" t="s">
        <v>810</v>
      </c>
      <c r="AT146" s="165" t="s">
        <v>466</v>
      </c>
      <c r="AU146" s="165" t="s">
        <v>137</v>
      </c>
      <c r="AY146" s="16" t="s">
        <v>163</v>
      </c>
      <c r="BE146" s="166">
        <f>IF(O146="základná",K146,0)</f>
        <v>0</v>
      </c>
      <c r="BF146" s="166">
        <f>IF(O146="znížená",K146,0)</f>
        <v>0</v>
      </c>
      <c r="BG146" s="166">
        <f>IF(O146="zákl. prenesená",K146,0)</f>
        <v>0</v>
      </c>
      <c r="BH146" s="166">
        <f>IF(O146="zníž. prenesená",K146,0)</f>
        <v>0</v>
      </c>
      <c r="BI146" s="166">
        <f>IF(O146="nulová",K146,0)</f>
        <v>0</v>
      </c>
      <c r="BJ146" s="16" t="s">
        <v>137</v>
      </c>
      <c r="BK146" s="167">
        <f>ROUND(P146*H146,3)</f>
        <v>0</v>
      </c>
      <c r="BL146" s="16" t="s">
        <v>327</v>
      </c>
      <c r="BM146" s="165" t="s">
        <v>224</v>
      </c>
    </row>
    <row r="147" spans="2:65" s="11" customFormat="1" ht="22.8" customHeight="1">
      <c r="B147" s="141"/>
      <c r="D147" s="142" t="s">
        <v>76</v>
      </c>
      <c r="E147" s="152" t="s">
        <v>1659</v>
      </c>
      <c r="F147" s="152" t="s">
        <v>1660</v>
      </c>
      <c r="I147" s="144"/>
      <c r="J147" s="144"/>
      <c r="K147" s="153">
        <f>BK147</f>
        <v>0</v>
      </c>
      <c r="M147" s="141"/>
      <c r="N147" s="146"/>
      <c r="Q147" s="147">
        <f>SUM(Q148:Q162)</f>
        <v>0</v>
      </c>
      <c r="R147" s="147">
        <f>SUM(R148:R162)</f>
        <v>0</v>
      </c>
      <c r="T147" s="148">
        <f>SUM(T148:T162)</f>
        <v>0</v>
      </c>
      <c r="V147" s="148">
        <f>SUM(V148:V162)</f>
        <v>0</v>
      </c>
      <c r="X147" s="149">
        <f>SUM(X148:X162)</f>
        <v>0</v>
      </c>
      <c r="AR147" s="142" t="s">
        <v>176</v>
      </c>
      <c r="AT147" s="150" t="s">
        <v>76</v>
      </c>
      <c r="AU147" s="150" t="s">
        <v>85</v>
      </c>
      <c r="AY147" s="142" t="s">
        <v>163</v>
      </c>
      <c r="BK147" s="151">
        <f>SUM(BK148:BK162)</f>
        <v>0</v>
      </c>
    </row>
    <row r="148" spans="2:65" s="1" customFormat="1" ht="16.5" customHeight="1">
      <c r="B148" s="31"/>
      <c r="C148" s="154" t="s">
        <v>196</v>
      </c>
      <c r="D148" s="154" t="s">
        <v>165</v>
      </c>
      <c r="E148" s="155" t="s">
        <v>1661</v>
      </c>
      <c r="F148" s="156" t="s">
        <v>1662</v>
      </c>
      <c r="G148" s="157" t="s">
        <v>234</v>
      </c>
      <c r="H148" s="158">
        <v>1</v>
      </c>
      <c r="I148" s="159"/>
      <c r="J148" s="159"/>
      <c r="K148" s="158">
        <f t="shared" ref="K148:K162" si="19">ROUND(P148*H148,3)</f>
        <v>0</v>
      </c>
      <c r="L148" s="160"/>
      <c r="M148" s="31"/>
      <c r="N148" s="161" t="s">
        <v>1</v>
      </c>
      <c r="O148" s="121" t="s">
        <v>41</v>
      </c>
      <c r="P148" s="162">
        <f t="shared" ref="P148:P162" si="20">I148+J148</f>
        <v>0</v>
      </c>
      <c r="Q148" s="162">
        <f t="shared" ref="Q148:Q162" si="21">ROUND(I148*H148,3)</f>
        <v>0</v>
      </c>
      <c r="R148" s="162">
        <f t="shared" ref="R148:R162" si="22">ROUND(J148*H148,3)</f>
        <v>0</v>
      </c>
      <c r="T148" s="163">
        <f t="shared" ref="T148:T162" si="23">S148*H148</f>
        <v>0</v>
      </c>
      <c r="U148" s="163">
        <v>0</v>
      </c>
      <c r="V148" s="163">
        <f t="shared" ref="V148:V162" si="24">U148*H148</f>
        <v>0</v>
      </c>
      <c r="W148" s="163">
        <v>0</v>
      </c>
      <c r="X148" s="164">
        <f t="shared" ref="X148:X162" si="25">W148*H148</f>
        <v>0</v>
      </c>
      <c r="AR148" s="165" t="s">
        <v>327</v>
      </c>
      <c r="AT148" s="165" t="s">
        <v>165</v>
      </c>
      <c r="AU148" s="165" t="s">
        <v>137</v>
      </c>
      <c r="AY148" s="16" t="s">
        <v>163</v>
      </c>
      <c r="BE148" s="166">
        <f t="shared" ref="BE148:BE162" si="26">IF(O148="základná",K148,0)</f>
        <v>0</v>
      </c>
      <c r="BF148" s="166">
        <f t="shared" ref="BF148:BF162" si="27">IF(O148="znížená",K148,0)</f>
        <v>0</v>
      </c>
      <c r="BG148" s="166">
        <f t="shared" ref="BG148:BG162" si="28">IF(O148="zákl. prenesená",K148,0)</f>
        <v>0</v>
      </c>
      <c r="BH148" s="166">
        <f t="shared" ref="BH148:BH162" si="29">IF(O148="zníž. prenesená",K148,0)</f>
        <v>0</v>
      </c>
      <c r="BI148" s="166">
        <f t="shared" ref="BI148:BI162" si="30">IF(O148="nulová",K148,0)</f>
        <v>0</v>
      </c>
      <c r="BJ148" s="16" t="s">
        <v>137</v>
      </c>
      <c r="BK148" s="167">
        <f t="shared" ref="BK148:BK162" si="31">ROUND(P148*H148,3)</f>
        <v>0</v>
      </c>
      <c r="BL148" s="16" t="s">
        <v>327</v>
      </c>
      <c r="BM148" s="165" t="s">
        <v>229</v>
      </c>
    </row>
    <row r="149" spans="2:65" s="1" customFormat="1" ht="16.5" customHeight="1">
      <c r="B149" s="31"/>
      <c r="C149" s="154" t="s">
        <v>231</v>
      </c>
      <c r="D149" s="154" t="s">
        <v>165</v>
      </c>
      <c r="E149" s="155" t="s">
        <v>1663</v>
      </c>
      <c r="F149" s="156" t="s">
        <v>1664</v>
      </c>
      <c r="G149" s="157" t="s">
        <v>234</v>
      </c>
      <c r="H149" s="158">
        <v>1</v>
      </c>
      <c r="I149" s="159"/>
      <c r="J149" s="159"/>
      <c r="K149" s="158">
        <f t="shared" si="19"/>
        <v>0</v>
      </c>
      <c r="L149" s="160"/>
      <c r="M149" s="31"/>
      <c r="N149" s="161" t="s">
        <v>1</v>
      </c>
      <c r="O149" s="121" t="s">
        <v>41</v>
      </c>
      <c r="P149" s="162">
        <f t="shared" si="20"/>
        <v>0</v>
      </c>
      <c r="Q149" s="162">
        <f t="shared" si="21"/>
        <v>0</v>
      </c>
      <c r="R149" s="162">
        <f t="shared" si="22"/>
        <v>0</v>
      </c>
      <c r="T149" s="163">
        <f t="shared" si="23"/>
        <v>0</v>
      </c>
      <c r="U149" s="163">
        <v>0</v>
      </c>
      <c r="V149" s="163">
        <f t="shared" si="24"/>
        <v>0</v>
      </c>
      <c r="W149" s="163">
        <v>0</v>
      </c>
      <c r="X149" s="164">
        <f t="shared" si="25"/>
        <v>0</v>
      </c>
      <c r="AR149" s="165" t="s">
        <v>327</v>
      </c>
      <c r="AT149" s="165" t="s">
        <v>165</v>
      </c>
      <c r="AU149" s="165" t="s">
        <v>137</v>
      </c>
      <c r="AY149" s="16" t="s">
        <v>163</v>
      </c>
      <c r="BE149" s="166">
        <f t="shared" si="26"/>
        <v>0</v>
      </c>
      <c r="BF149" s="166">
        <f t="shared" si="27"/>
        <v>0</v>
      </c>
      <c r="BG149" s="166">
        <f t="shared" si="28"/>
        <v>0</v>
      </c>
      <c r="BH149" s="166">
        <f t="shared" si="29"/>
        <v>0</v>
      </c>
      <c r="BI149" s="166">
        <f t="shared" si="30"/>
        <v>0</v>
      </c>
      <c r="BJ149" s="16" t="s">
        <v>137</v>
      </c>
      <c r="BK149" s="167">
        <f t="shared" si="31"/>
        <v>0</v>
      </c>
      <c r="BL149" s="16" t="s">
        <v>327</v>
      </c>
      <c r="BM149" s="165" t="s">
        <v>235</v>
      </c>
    </row>
    <row r="150" spans="2:65" s="1" customFormat="1" ht="16.5" customHeight="1">
      <c r="B150" s="31"/>
      <c r="C150" s="189" t="s">
        <v>202</v>
      </c>
      <c r="D150" s="189" t="s">
        <v>466</v>
      </c>
      <c r="E150" s="190" t="s">
        <v>1458</v>
      </c>
      <c r="F150" s="191" t="s">
        <v>1665</v>
      </c>
      <c r="G150" s="192" t="s">
        <v>234</v>
      </c>
      <c r="H150" s="193">
        <v>1</v>
      </c>
      <c r="I150" s="194"/>
      <c r="J150" s="195"/>
      <c r="K150" s="193">
        <f t="shared" si="19"/>
        <v>0</v>
      </c>
      <c r="L150" s="195"/>
      <c r="M150" s="196"/>
      <c r="N150" s="197" t="s">
        <v>1</v>
      </c>
      <c r="O150" s="121" t="s">
        <v>41</v>
      </c>
      <c r="P150" s="162">
        <f t="shared" si="20"/>
        <v>0</v>
      </c>
      <c r="Q150" s="162">
        <f t="shared" si="21"/>
        <v>0</v>
      </c>
      <c r="R150" s="162">
        <f t="shared" si="22"/>
        <v>0</v>
      </c>
      <c r="T150" s="163">
        <f t="shared" si="23"/>
        <v>0</v>
      </c>
      <c r="U150" s="163">
        <v>0</v>
      </c>
      <c r="V150" s="163">
        <f t="shared" si="24"/>
        <v>0</v>
      </c>
      <c r="W150" s="163">
        <v>0</v>
      </c>
      <c r="X150" s="164">
        <f t="shared" si="25"/>
        <v>0</v>
      </c>
      <c r="AR150" s="165" t="s">
        <v>810</v>
      </c>
      <c r="AT150" s="165" t="s">
        <v>466</v>
      </c>
      <c r="AU150" s="165" t="s">
        <v>137</v>
      </c>
      <c r="AY150" s="16" t="s">
        <v>163</v>
      </c>
      <c r="BE150" s="166">
        <f t="shared" si="26"/>
        <v>0</v>
      </c>
      <c r="BF150" s="166">
        <f t="shared" si="27"/>
        <v>0</v>
      </c>
      <c r="BG150" s="166">
        <f t="shared" si="28"/>
        <v>0</v>
      </c>
      <c r="BH150" s="166">
        <f t="shared" si="29"/>
        <v>0</v>
      </c>
      <c r="BI150" s="166">
        <f t="shared" si="30"/>
        <v>0</v>
      </c>
      <c r="BJ150" s="16" t="s">
        <v>137</v>
      </c>
      <c r="BK150" s="167">
        <f t="shared" si="31"/>
        <v>0</v>
      </c>
      <c r="BL150" s="16" t="s">
        <v>327</v>
      </c>
      <c r="BM150" s="165" t="s">
        <v>239</v>
      </c>
    </row>
    <row r="151" spans="2:65" s="1" customFormat="1" ht="24.15" customHeight="1">
      <c r="B151" s="31"/>
      <c r="C151" s="154" t="s">
        <v>241</v>
      </c>
      <c r="D151" s="154" t="s">
        <v>165</v>
      </c>
      <c r="E151" s="155" t="s">
        <v>1666</v>
      </c>
      <c r="F151" s="156" t="s">
        <v>1667</v>
      </c>
      <c r="G151" s="157" t="s">
        <v>234</v>
      </c>
      <c r="H151" s="158">
        <v>2</v>
      </c>
      <c r="I151" s="159"/>
      <c r="J151" s="159"/>
      <c r="K151" s="158">
        <f t="shared" si="19"/>
        <v>0</v>
      </c>
      <c r="L151" s="160"/>
      <c r="M151" s="31"/>
      <c r="N151" s="161" t="s">
        <v>1</v>
      </c>
      <c r="O151" s="121" t="s">
        <v>41</v>
      </c>
      <c r="P151" s="162">
        <f t="shared" si="20"/>
        <v>0</v>
      </c>
      <c r="Q151" s="162">
        <f t="shared" si="21"/>
        <v>0</v>
      </c>
      <c r="R151" s="162">
        <f t="shared" si="22"/>
        <v>0</v>
      </c>
      <c r="T151" s="163">
        <f t="shared" si="23"/>
        <v>0</v>
      </c>
      <c r="U151" s="163">
        <v>0</v>
      </c>
      <c r="V151" s="163">
        <f t="shared" si="24"/>
        <v>0</v>
      </c>
      <c r="W151" s="163">
        <v>0</v>
      </c>
      <c r="X151" s="164">
        <f t="shared" si="25"/>
        <v>0</v>
      </c>
      <c r="AR151" s="165" t="s">
        <v>327</v>
      </c>
      <c r="AT151" s="165" t="s">
        <v>165</v>
      </c>
      <c r="AU151" s="165" t="s">
        <v>137</v>
      </c>
      <c r="AY151" s="16" t="s">
        <v>163</v>
      </c>
      <c r="BE151" s="166">
        <f t="shared" si="26"/>
        <v>0</v>
      </c>
      <c r="BF151" s="166">
        <f t="shared" si="27"/>
        <v>0</v>
      </c>
      <c r="BG151" s="166">
        <f t="shared" si="28"/>
        <v>0</v>
      </c>
      <c r="BH151" s="166">
        <f t="shared" si="29"/>
        <v>0</v>
      </c>
      <c r="BI151" s="166">
        <f t="shared" si="30"/>
        <v>0</v>
      </c>
      <c r="BJ151" s="16" t="s">
        <v>137</v>
      </c>
      <c r="BK151" s="167">
        <f t="shared" si="31"/>
        <v>0</v>
      </c>
      <c r="BL151" s="16" t="s">
        <v>327</v>
      </c>
      <c r="BM151" s="165" t="s">
        <v>244</v>
      </c>
    </row>
    <row r="152" spans="2:65" s="1" customFormat="1" ht="21.75" customHeight="1">
      <c r="B152" s="31"/>
      <c r="C152" s="154" t="s">
        <v>206</v>
      </c>
      <c r="D152" s="154" t="s">
        <v>165</v>
      </c>
      <c r="E152" s="155" t="s">
        <v>1668</v>
      </c>
      <c r="F152" s="156" t="s">
        <v>1669</v>
      </c>
      <c r="G152" s="157" t="s">
        <v>234</v>
      </c>
      <c r="H152" s="158">
        <v>10</v>
      </c>
      <c r="I152" s="159"/>
      <c r="J152" s="159"/>
      <c r="K152" s="158">
        <f t="shared" si="19"/>
        <v>0</v>
      </c>
      <c r="L152" s="160"/>
      <c r="M152" s="31"/>
      <c r="N152" s="161" t="s">
        <v>1</v>
      </c>
      <c r="O152" s="121" t="s">
        <v>41</v>
      </c>
      <c r="P152" s="162">
        <f t="shared" si="20"/>
        <v>0</v>
      </c>
      <c r="Q152" s="162">
        <f t="shared" si="21"/>
        <v>0</v>
      </c>
      <c r="R152" s="162">
        <f t="shared" si="22"/>
        <v>0</v>
      </c>
      <c r="T152" s="163">
        <f t="shared" si="23"/>
        <v>0</v>
      </c>
      <c r="U152" s="163">
        <v>0</v>
      </c>
      <c r="V152" s="163">
        <f t="shared" si="24"/>
        <v>0</v>
      </c>
      <c r="W152" s="163">
        <v>0</v>
      </c>
      <c r="X152" s="164">
        <f t="shared" si="25"/>
        <v>0</v>
      </c>
      <c r="AR152" s="165" t="s">
        <v>327</v>
      </c>
      <c r="AT152" s="165" t="s">
        <v>165</v>
      </c>
      <c r="AU152" s="165" t="s">
        <v>137</v>
      </c>
      <c r="AY152" s="16" t="s">
        <v>163</v>
      </c>
      <c r="BE152" s="166">
        <f t="shared" si="26"/>
        <v>0</v>
      </c>
      <c r="BF152" s="166">
        <f t="shared" si="27"/>
        <v>0</v>
      </c>
      <c r="BG152" s="166">
        <f t="shared" si="28"/>
        <v>0</v>
      </c>
      <c r="BH152" s="166">
        <f t="shared" si="29"/>
        <v>0</v>
      </c>
      <c r="BI152" s="166">
        <f t="shared" si="30"/>
        <v>0</v>
      </c>
      <c r="BJ152" s="16" t="s">
        <v>137</v>
      </c>
      <c r="BK152" s="167">
        <f t="shared" si="31"/>
        <v>0</v>
      </c>
      <c r="BL152" s="16" t="s">
        <v>327</v>
      </c>
      <c r="BM152" s="165" t="s">
        <v>247</v>
      </c>
    </row>
    <row r="153" spans="2:65" s="1" customFormat="1" ht="24.15" customHeight="1">
      <c r="B153" s="31"/>
      <c r="C153" s="189" t="s">
        <v>248</v>
      </c>
      <c r="D153" s="189" t="s">
        <v>466</v>
      </c>
      <c r="E153" s="190" t="s">
        <v>1670</v>
      </c>
      <c r="F153" s="191" t="s">
        <v>1671</v>
      </c>
      <c r="G153" s="192" t="s">
        <v>234</v>
      </c>
      <c r="H153" s="193">
        <v>1</v>
      </c>
      <c r="I153" s="194"/>
      <c r="J153" s="195"/>
      <c r="K153" s="193">
        <f t="shared" si="19"/>
        <v>0</v>
      </c>
      <c r="L153" s="195"/>
      <c r="M153" s="196"/>
      <c r="N153" s="197" t="s">
        <v>1</v>
      </c>
      <c r="O153" s="121" t="s">
        <v>41</v>
      </c>
      <c r="P153" s="162">
        <f t="shared" si="20"/>
        <v>0</v>
      </c>
      <c r="Q153" s="162">
        <f t="shared" si="21"/>
        <v>0</v>
      </c>
      <c r="R153" s="162">
        <f t="shared" si="22"/>
        <v>0</v>
      </c>
      <c r="T153" s="163">
        <f t="shared" si="23"/>
        <v>0</v>
      </c>
      <c r="U153" s="163">
        <v>0</v>
      </c>
      <c r="V153" s="163">
        <f t="shared" si="24"/>
        <v>0</v>
      </c>
      <c r="W153" s="163">
        <v>0</v>
      </c>
      <c r="X153" s="164">
        <f t="shared" si="25"/>
        <v>0</v>
      </c>
      <c r="AR153" s="165" t="s">
        <v>810</v>
      </c>
      <c r="AT153" s="165" t="s">
        <v>466</v>
      </c>
      <c r="AU153" s="165" t="s">
        <v>137</v>
      </c>
      <c r="AY153" s="16" t="s">
        <v>163</v>
      </c>
      <c r="BE153" s="166">
        <f t="shared" si="26"/>
        <v>0</v>
      </c>
      <c r="BF153" s="166">
        <f t="shared" si="27"/>
        <v>0</v>
      </c>
      <c r="BG153" s="166">
        <f t="shared" si="28"/>
        <v>0</v>
      </c>
      <c r="BH153" s="166">
        <f t="shared" si="29"/>
        <v>0</v>
      </c>
      <c r="BI153" s="166">
        <f t="shared" si="30"/>
        <v>0</v>
      </c>
      <c r="BJ153" s="16" t="s">
        <v>137</v>
      </c>
      <c r="BK153" s="167">
        <f t="shared" si="31"/>
        <v>0</v>
      </c>
      <c r="BL153" s="16" t="s">
        <v>327</v>
      </c>
      <c r="BM153" s="165" t="s">
        <v>251</v>
      </c>
    </row>
    <row r="154" spans="2:65" s="1" customFormat="1" ht="21.75" customHeight="1">
      <c r="B154" s="31"/>
      <c r="C154" s="189" t="s">
        <v>214</v>
      </c>
      <c r="D154" s="189" t="s">
        <v>466</v>
      </c>
      <c r="E154" s="190" t="s">
        <v>1672</v>
      </c>
      <c r="F154" s="191" t="s">
        <v>1673</v>
      </c>
      <c r="G154" s="192" t="s">
        <v>234</v>
      </c>
      <c r="H154" s="193">
        <v>1</v>
      </c>
      <c r="I154" s="194"/>
      <c r="J154" s="195"/>
      <c r="K154" s="193">
        <f t="shared" si="19"/>
        <v>0</v>
      </c>
      <c r="L154" s="195"/>
      <c r="M154" s="196"/>
      <c r="N154" s="197" t="s">
        <v>1</v>
      </c>
      <c r="O154" s="121" t="s">
        <v>41</v>
      </c>
      <c r="P154" s="162">
        <f t="shared" si="20"/>
        <v>0</v>
      </c>
      <c r="Q154" s="162">
        <f t="shared" si="21"/>
        <v>0</v>
      </c>
      <c r="R154" s="162">
        <f t="shared" si="22"/>
        <v>0</v>
      </c>
      <c r="T154" s="163">
        <f t="shared" si="23"/>
        <v>0</v>
      </c>
      <c r="U154" s="163">
        <v>0</v>
      </c>
      <c r="V154" s="163">
        <f t="shared" si="24"/>
        <v>0</v>
      </c>
      <c r="W154" s="163">
        <v>0</v>
      </c>
      <c r="X154" s="164">
        <f t="shared" si="25"/>
        <v>0</v>
      </c>
      <c r="AR154" s="165" t="s">
        <v>810</v>
      </c>
      <c r="AT154" s="165" t="s">
        <v>466</v>
      </c>
      <c r="AU154" s="165" t="s">
        <v>137</v>
      </c>
      <c r="AY154" s="16" t="s">
        <v>163</v>
      </c>
      <c r="BE154" s="166">
        <f t="shared" si="26"/>
        <v>0</v>
      </c>
      <c r="BF154" s="166">
        <f t="shared" si="27"/>
        <v>0</v>
      </c>
      <c r="BG154" s="166">
        <f t="shared" si="28"/>
        <v>0</v>
      </c>
      <c r="BH154" s="166">
        <f t="shared" si="29"/>
        <v>0</v>
      </c>
      <c r="BI154" s="166">
        <f t="shared" si="30"/>
        <v>0</v>
      </c>
      <c r="BJ154" s="16" t="s">
        <v>137</v>
      </c>
      <c r="BK154" s="167">
        <f t="shared" si="31"/>
        <v>0</v>
      </c>
      <c r="BL154" s="16" t="s">
        <v>327</v>
      </c>
      <c r="BM154" s="165" t="s">
        <v>254</v>
      </c>
    </row>
    <row r="155" spans="2:65" s="1" customFormat="1" ht="21.75" customHeight="1">
      <c r="B155" s="31"/>
      <c r="C155" s="189" t="s">
        <v>255</v>
      </c>
      <c r="D155" s="189" t="s">
        <v>466</v>
      </c>
      <c r="E155" s="190" t="s">
        <v>1674</v>
      </c>
      <c r="F155" s="191" t="s">
        <v>1675</v>
      </c>
      <c r="G155" s="192" t="s">
        <v>234</v>
      </c>
      <c r="H155" s="193">
        <v>2</v>
      </c>
      <c r="I155" s="194"/>
      <c r="J155" s="195"/>
      <c r="K155" s="193">
        <f t="shared" si="19"/>
        <v>0</v>
      </c>
      <c r="L155" s="195"/>
      <c r="M155" s="196"/>
      <c r="N155" s="197" t="s">
        <v>1</v>
      </c>
      <c r="O155" s="121" t="s">
        <v>41</v>
      </c>
      <c r="P155" s="162">
        <f t="shared" si="20"/>
        <v>0</v>
      </c>
      <c r="Q155" s="162">
        <f t="shared" si="21"/>
        <v>0</v>
      </c>
      <c r="R155" s="162">
        <f t="shared" si="22"/>
        <v>0</v>
      </c>
      <c r="T155" s="163">
        <f t="shared" si="23"/>
        <v>0</v>
      </c>
      <c r="U155" s="163">
        <v>0</v>
      </c>
      <c r="V155" s="163">
        <f t="shared" si="24"/>
        <v>0</v>
      </c>
      <c r="W155" s="163">
        <v>0</v>
      </c>
      <c r="X155" s="164">
        <f t="shared" si="25"/>
        <v>0</v>
      </c>
      <c r="AR155" s="165" t="s">
        <v>810</v>
      </c>
      <c r="AT155" s="165" t="s">
        <v>466</v>
      </c>
      <c r="AU155" s="165" t="s">
        <v>137</v>
      </c>
      <c r="AY155" s="16" t="s">
        <v>163</v>
      </c>
      <c r="BE155" s="166">
        <f t="shared" si="26"/>
        <v>0</v>
      </c>
      <c r="BF155" s="166">
        <f t="shared" si="27"/>
        <v>0</v>
      </c>
      <c r="BG155" s="166">
        <f t="shared" si="28"/>
        <v>0</v>
      </c>
      <c r="BH155" s="166">
        <f t="shared" si="29"/>
        <v>0</v>
      </c>
      <c r="BI155" s="166">
        <f t="shared" si="30"/>
        <v>0</v>
      </c>
      <c r="BJ155" s="16" t="s">
        <v>137</v>
      </c>
      <c r="BK155" s="167">
        <f t="shared" si="31"/>
        <v>0</v>
      </c>
      <c r="BL155" s="16" t="s">
        <v>327</v>
      </c>
      <c r="BM155" s="165" t="s">
        <v>258</v>
      </c>
    </row>
    <row r="156" spans="2:65" s="1" customFormat="1" ht="16.5" customHeight="1">
      <c r="B156" s="31"/>
      <c r="C156" s="189" t="s">
        <v>218</v>
      </c>
      <c r="D156" s="189" t="s">
        <v>466</v>
      </c>
      <c r="E156" s="190" t="s">
        <v>1462</v>
      </c>
      <c r="F156" s="191" t="s">
        <v>1676</v>
      </c>
      <c r="G156" s="192" t="s">
        <v>234</v>
      </c>
      <c r="H156" s="193">
        <v>2</v>
      </c>
      <c r="I156" s="194"/>
      <c r="J156" s="195"/>
      <c r="K156" s="193">
        <f t="shared" si="19"/>
        <v>0</v>
      </c>
      <c r="L156" s="195"/>
      <c r="M156" s="196"/>
      <c r="N156" s="197" t="s">
        <v>1</v>
      </c>
      <c r="O156" s="121" t="s">
        <v>41</v>
      </c>
      <c r="P156" s="162">
        <f t="shared" si="20"/>
        <v>0</v>
      </c>
      <c r="Q156" s="162">
        <f t="shared" si="21"/>
        <v>0</v>
      </c>
      <c r="R156" s="162">
        <f t="shared" si="22"/>
        <v>0</v>
      </c>
      <c r="T156" s="163">
        <f t="shared" si="23"/>
        <v>0</v>
      </c>
      <c r="U156" s="163">
        <v>0</v>
      </c>
      <c r="V156" s="163">
        <f t="shared" si="24"/>
        <v>0</v>
      </c>
      <c r="W156" s="163">
        <v>0</v>
      </c>
      <c r="X156" s="164">
        <f t="shared" si="25"/>
        <v>0</v>
      </c>
      <c r="AR156" s="165" t="s">
        <v>810</v>
      </c>
      <c r="AT156" s="165" t="s">
        <v>466</v>
      </c>
      <c r="AU156" s="165" t="s">
        <v>137</v>
      </c>
      <c r="AY156" s="16" t="s">
        <v>163</v>
      </c>
      <c r="BE156" s="166">
        <f t="shared" si="26"/>
        <v>0</v>
      </c>
      <c r="BF156" s="166">
        <f t="shared" si="27"/>
        <v>0</v>
      </c>
      <c r="BG156" s="166">
        <f t="shared" si="28"/>
        <v>0</v>
      </c>
      <c r="BH156" s="166">
        <f t="shared" si="29"/>
        <v>0</v>
      </c>
      <c r="BI156" s="166">
        <f t="shared" si="30"/>
        <v>0</v>
      </c>
      <c r="BJ156" s="16" t="s">
        <v>137</v>
      </c>
      <c r="BK156" s="167">
        <f t="shared" si="31"/>
        <v>0</v>
      </c>
      <c r="BL156" s="16" t="s">
        <v>327</v>
      </c>
      <c r="BM156" s="165" t="s">
        <v>262</v>
      </c>
    </row>
    <row r="157" spans="2:65" s="1" customFormat="1" ht="21.75" customHeight="1">
      <c r="B157" s="31"/>
      <c r="C157" s="189" t="s">
        <v>264</v>
      </c>
      <c r="D157" s="189" t="s">
        <v>466</v>
      </c>
      <c r="E157" s="190" t="s">
        <v>1677</v>
      </c>
      <c r="F157" s="191" t="s">
        <v>1678</v>
      </c>
      <c r="G157" s="192" t="s">
        <v>234</v>
      </c>
      <c r="H157" s="193">
        <v>2</v>
      </c>
      <c r="I157" s="194"/>
      <c r="J157" s="195"/>
      <c r="K157" s="193">
        <f t="shared" si="19"/>
        <v>0</v>
      </c>
      <c r="L157" s="195"/>
      <c r="M157" s="196"/>
      <c r="N157" s="197" t="s">
        <v>1</v>
      </c>
      <c r="O157" s="121" t="s">
        <v>41</v>
      </c>
      <c r="P157" s="162">
        <f t="shared" si="20"/>
        <v>0</v>
      </c>
      <c r="Q157" s="162">
        <f t="shared" si="21"/>
        <v>0</v>
      </c>
      <c r="R157" s="162">
        <f t="shared" si="22"/>
        <v>0</v>
      </c>
      <c r="T157" s="163">
        <f t="shared" si="23"/>
        <v>0</v>
      </c>
      <c r="U157" s="163">
        <v>0</v>
      </c>
      <c r="V157" s="163">
        <f t="shared" si="24"/>
        <v>0</v>
      </c>
      <c r="W157" s="163">
        <v>0</v>
      </c>
      <c r="X157" s="164">
        <f t="shared" si="25"/>
        <v>0</v>
      </c>
      <c r="AR157" s="165" t="s">
        <v>810</v>
      </c>
      <c r="AT157" s="165" t="s">
        <v>466</v>
      </c>
      <c r="AU157" s="165" t="s">
        <v>137</v>
      </c>
      <c r="AY157" s="16" t="s">
        <v>163</v>
      </c>
      <c r="BE157" s="166">
        <f t="shared" si="26"/>
        <v>0</v>
      </c>
      <c r="BF157" s="166">
        <f t="shared" si="27"/>
        <v>0</v>
      </c>
      <c r="BG157" s="166">
        <f t="shared" si="28"/>
        <v>0</v>
      </c>
      <c r="BH157" s="166">
        <f t="shared" si="29"/>
        <v>0</v>
      </c>
      <c r="BI157" s="166">
        <f t="shared" si="30"/>
        <v>0</v>
      </c>
      <c r="BJ157" s="16" t="s">
        <v>137</v>
      </c>
      <c r="BK157" s="167">
        <f t="shared" si="31"/>
        <v>0</v>
      </c>
      <c r="BL157" s="16" t="s">
        <v>327</v>
      </c>
      <c r="BM157" s="165" t="s">
        <v>267</v>
      </c>
    </row>
    <row r="158" spans="2:65" s="1" customFormat="1" ht="16.5" customHeight="1">
      <c r="B158" s="31"/>
      <c r="C158" s="189" t="s">
        <v>224</v>
      </c>
      <c r="D158" s="189" t="s">
        <v>466</v>
      </c>
      <c r="E158" s="190" t="s">
        <v>1583</v>
      </c>
      <c r="F158" s="191" t="s">
        <v>1679</v>
      </c>
      <c r="G158" s="192" t="s">
        <v>234</v>
      </c>
      <c r="H158" s="193">
        <v>2</v>
      </c>
      <c r="I158" s="194"/>
      <c r="J158" s="195"/>
      <c r="K158" s="193">
        <f t="shared" si="19"/>
        <v>0</v>
      </c>
      <c r="L158" s="195"/>
      <c r="M158" s="196"/>
      <c r="N158" s="197" t="s">
        <v>1</v>
      </c>
      <c r="O158" s="121" t="s">
        <v>41</v>
      </c>
      <c r="P158" s="162">
        <f t="shared" si="20"/>
        <v>0</v>
      </c>
      <c r="Q158" s="162">
        <f t="shared" si="21"/>
        <v>0</v>
      </c>
      <c r="R158" s="162">
        <f t="shared" si="22"/>
        <v>0</v>
      </c>
      <c r="T158" s="163">
        <f t="shared" si="23"/>
        <v>0</v>
      </c>
      <c r="U158" s="163">
        <v>0</v>
      </c>
      <c r="V158" s="163">
        <f t="shared" si="24"/>
        <v>0</v>
      </c>
      <c r="W158" s="163">
        <v>0</v>
      </c>
      <c r="X158" s="164">
        <f t="shared" si="25"/>
        <v>0</v>
      </c>
      <c r="AR158" s="165" t="s">
        <v>810</v>
      </c>
      <c r="AT158" s="165" t="s">
        <v>466</v>
      </c>
      <c r="AU158" s="165" t="s">
        <v>137</v>
      </c>
      <c r="AY158" s="16" t="s">
        <v>163</v>
      </c>
      <c r="BE158" s="166">
        <f t="shared" si="26"/>
        <v>0</v>
      </c>
      <c r="BF158" s="166">
        <f t="shared" si="27"/>
        <v>0</v>
      </c>
      <c r="BG158" s="166">
        <f t="shared" si="28"/>
        <v>0</v>
      </c>
      <c r="BH158" s="166">
        <f t="shared" si="29"/>
        <v>0</v>
      </c>
      <c r="BI158" s="166">
        <f t="shared" si="30"/>
        <v>0</v>
      </c>
      <c r="BJ158" s="16" t="s">
        <v>137</v>
      </c>
      <c r="BK158" s="167">
        <f t="shared" si="31"/>
        <v>0</v>
      </c>
      <c r="BL158" s="16" t="s">
        <v>327</v>
      </c>
      <c r="BM158" s="165" t="s">
        <v>270</v>
      </c>
    </row>
    <row r="159" spans="2:65" s="1" customFormat="1" ht="24.15" customHeight="1">
      <c r="B159" s="31"/>
      <c r="C159" s="189" t="s">
        <v>8</v>
      </c>
      <c r="D159" s="189" t="s">
        <v>466</v>
      </c>
      <c r="E159" s="190" t="s">
        <v>1680</v>
      </c>
      <c r="F159" s="191" t="s">
        <v>1681</v>
      </c>
      <c r="G159" s="192" t="s">
        <v>234</v>
      </c>
      <c r="H159" s="193">
        <v>58</v>
      </c>
      <c r="I159" s="194"/>
      <c r="J159" s="195"/>
      <c r="K159" s="193">
        <f t="shared" si="19"/>
        <v>0</v>
      </c>
      <c r="L159" s="195"/>
      <c r="M159" s="196"/>
      <c r="N159" s="197" t="s">
        <v>1</v>
      </c>
      <c r="O159" s="121" t="s">
        <v>41</v>
      </c>
      <c r="P159" s="162">
        <f t="shared" si="20"/>
        <v>0</v>
      </c>
      <c r="Q159" s="162">
        <f t="shared" si="21"/>
        <v>0</v>
      </c>
      <c r="R159" s="162">
        <f t="shared" si="22"/>
        <v>0</v>
      </c>
      <c r="T159" s="163">
        <f t="shared" si="23"/>
        <v>0</v>
      </c>
      <c r="U159" s="163">
        <v>0</v>
      </c>
      <c r="V159" s="163">
        <f t="shared" si="24"/>
        <v>0</v>
      </c>
      <c r="W159" s="163">
        <v>0</v>
      </c>
      <c r="X159" s="164">
        <f t="shared" si="25"/>
        <v>0</v>
      </c>
      <c r="AR159" s="165" t="s">
        <v>810</v>
      </c>
      <c r="AT159" s="165" t="s">
        <v>466</v>
      </c>
      <c r="AU159" s="165" t="s">
        <v>137</v>
      </c>
      <c r="AY159" s="16" t="s">
        <v>163</v>
      </c>
      <c r="BE159" s="166">
        <f t="shared" si="26"/>
        <v>0</v>
      </c>
      <c r="BF159" s="166">
        <f t="shared" si="27"/>
        <v>0</v>
      </c>
      <c r="BG159" s="166">
        <f t="shared" si="28"/>
        <v>0</v>
      </c>
      <c r="BH159" s="166">
        <f t="shared" si="29"/>
        <v>0</v>
      </c>
      <c r="BI159" s="166">
        <f t="shared" si="30"/>
        <v>0</v>
      </c>
      <c r="BJ159" s="16" t="s">
        <v>137</v>
      </c>
      <c r="BK159" s="167">
        <f t="shared" si="31"/>
        <v>0</v>
      </c>
      <c r="BL159" s="16" t="s">
        <v>327</v>
      </c>
      <c r="BM159" s="165" t="s">
        <v>274</v>
      </c>
    </row>
    <row r="160" spans="2:65" s="1" customFormat="1" ht="24.15" customHeight="1">
      <c r="B160" s="31"/>
      <c r="C160" s="189" t="s">
        <v>229</v>
      </c>
      <c r="D160" s="189" t="s">
        <v>466</v>
      </c>
      <c r="E160" s="190" t="s">
        <v>1682</v>
      </c>
      <c r="F160" s="191" t="s">
        <v>1683</v>
      </c>
      <c r="G160" s="192" t="s">
        <v>234</v>
      </c>
      <c r="H160" s="193">
        <v>17</v>
      </c>
      <c r="I160" s="194"/>
      <c r="J160" s="195"/>
      <c r="K160" s="193">
        <f t="shared" si="19"/>
        <v>0</v>
      </c>
      <c r="L160" s="195"/>
      <c r="M160" s="196"/>
      <c r="N160" s="197" t="s">
        <v>1</v>
      </c>
      <c r="O160" s="121" t="s">
        <v>41</v>
      </c>
      <c r="P160" s="162">
        <f t="shared" si="20"/>
        <v>0</v>
      </c>
      <c r="Q160" s="162">
        <f t="shared" si="21"/>
        <v>0</v>
      </c>
      <c r="R160" s="162">
        <f t="shared" si="22"/>
        <v>0</v>
      </c>
      <c r="T160" s="163">
        <f t="shared" si="23"/>
        <v>0</v>
      </c>
      <c r="U160" s="163">
        <v>0</v>
      </c>
      <c r="V160" s="163">
        <f t="shared" si="24"/>
        <v>0</v>
      </c>
      <c r="W160" s="163">
        <v>0</v>
      </c>
      <c r="X160" s="164">
        <f t="shared" si="25"/>
        <v>0</v>
      </c>
      <c r="AR160" s="165" t="s">
        <v>810</v>
      </c>
      <c r="AT160" s="165" t="s">
        <v>466</v>
      </c>
      <c r="AU160" s="165" t="s">
        <v>137</v>
      </c>
      <c r="AY160" s="16" t="s">
        <v>163</v>
      </c>
      <c r="BE160" s="166">
        <f t="shared" si="26"/>
        <v>0</v>
      </c>
      <c r="BF160" s="166">
        <f t="shared" si="27"/>
        <v>0</v>
      </c>
      <c r="BG160" s="166">
        <f t="shared" si="28"/>
        <v>0</v>
      </c>
      <c r="BH160" s="166">
        <f t="shared" si="29"/>
        <v>0</v>
      </c>
      <c r="BI160" s="166">
        <f t="shared" si="30"/>
        <v>0</v>
      </c>
      <c r="BJ160" s="16" t="s">
        <v>137</v>
      </c>
      <c r="BK160" s="167">
        <f t="shared" si="31"/>
        <v>0</v>
      </c>
      <c r="BL160" s="16" t="s">
        <v>327</v>
      </c>
      <c r="BM160" s="165" t="s">
        <v>280</v>
      </c>
    </row>
    <row r="161" spans="2:65" s="1" customFormat="1" ht="16.5" customHeight="1">
      <c r="B161" s="31"/>
      <c r="C161" s="189" t="s">
        <v>283</v>
      </c>
      <c r="D161" s="189" t="s">
        <v>466</v>
      </c>
      <c r="E161" s="190" t="s">
        <v>1684</v>
      </c>
      <c r="F161" s="191" t="s">
        <v>1685</v>
      </c>
      <c r="G161" s="192" t="s">
        <v>234</v>
      </c>
      <c r="H161" s="193">
        <v>2</v>
      </c>
      <c r="I161" s="194"/>
      <c r="J161" s="195"/>
      <c r="K161" s="193">
        <f t="shared" si="19"/>
        <v>0</v>
      </c>
      <c r="L161" s="195"/>
      <c r="M161" s="196"/>
      <c r="N161" s="197" t="s">
        <v>1</v>
      </c>
      <c r="O161" s="121" t="s">
        <v>41</v>
      </c>
      <c r="P161" s="162">
        <f t="shared" si="20"/>
        <v>0</v>
      </c>
      <c r="Q161" s="162">
        <f t="shared" si="21"/>
        <v>0</v>
      </c>
      <c r="R161" s="162">
        <f t="shared" si="22"/>
        <v>0</v>
      </c>
      <c r="T161" s="163">
        <f t="shared" si="23"/>
        <v>0</v>
      </c>
      <c r="U161" s="163">
        <v>0</v>
      </c>
      <c r="V161" s="163">
        <f t="shared" si="24"/>
        <v>0</v>
      </c>
      <c r="W161" s="163">
        <v>0</v>
      </c>
      <c r="X161" s="164">
        <f t="shared" si="25"/>
        <v>0</v>
      </c>
      <c r="AR161" s="165" t="s">
        <v>810</v>
      </c>
      <c r="AT161" s="165" t="s">
        <v>466</v>
      </c>
      <c r="AU161" s="165" t="s">
        <v>137</v>
      </c>
      <c r="AY161" s="16" t="s">
        <v>163</v>
      </c>
      <c r="BE161" s="166">
        <f t="shared" si="26"/>
        <v>0</v>
      </c>
      <c r="BF161" s="166">
        <f t="shared" si="27"/>
        <v>0</v>
      </c>
      <c r="BG161" s="166">
        <f t="shared" si="28"/>
        <v>0</v>
      </c>
      <c r="BH161" s="166">
        <f t="shared" si="29"/>
        <v>0</v>
      </c>
      <c r="BI161" s="166">
        <f t="shared" si="30"/>
        <v>0</v>
      </c>
      <c r="BJ161" s="16" t="s">
        <v>137</v>
      </c>
      <c r="BK161" s="167">
        <f t="shared" si="31"/>
        <v>0</v>
      </c>
      <c r="BL161" s="16" t="s">
        <v>327</v>
      </c>
      <c r="BM161" s="165" t="s">
        <v>286</v>
      </c>
    </row>
    <row r="162" spans="2:65" s="1" customFormat="1" ht="33" customHeight="1">
      <c r="B162" s="31"/>
      <c r="C162" s="189" t="s">
        <v>235</v>
      </c>
      <c r="D162" s="189" t="s">
        <v>466</v>
      </c>
      <c r="E162" s="190" t="s">
        <v>1686</v>
      </c>
      <c r="F162" s="191" t="s">
        <v>1687</v>
      </c>
      <c r="G162" s="192" t="s">
        <v>234</v>
      </c>
      <c r="H162" s="193">
        <v>1</v>
      </c>
      <c r="I162" s="194"/>
      <c r="J162" s="195"/>
      <c r="K162" s="193">
        <f t="shared" si="19"/>
        <v>0</v>
      </c>
      <c r="L162" s="195"/>
      <c r="M162" s="196"/>
      <c r="N162" s="197" t="s">
        <v>1</v>
      </c>
      <c r="O162" s="121" t="s">
        <v>41</v>
      </c>
      <c r="P162" s="162">
        <f t="shared" si="20"/>
        <v>0</v>
      </c>
      <c r="Q162" s="162">
        <f t="shared" si="21"/>
        <v>0</v>
      </c>
      <c r="R162" s="162">
        <f t="shared" si="22"/>
        <v>0</v>
      </c>
      <c r="T162" s="163">
        <f t="shared" si="23"/>
        <v>0</v>
      </c>
      <c r="U162" s="163">
        <v>0</v>
      </c>
      <c r="V162" s="163">
        <f t="shared" si="24"/>
        <v>0</v>
      </c>
      <c r="W162" s="163">
        <v>0</v>
      </c>
      <c r="X162" s="164">
        <f t="shared" si="25"/>
        <v>0</v>
      </c>
      <c r="AR162" s="165" t="s">
        <v>810</v>
      </c>
      <c r="AT162" s="165" t="s">
        <v>466</v>
      </c>
      <c r="AU162" s="165" t="s">
        <v>137</v>
      </c>
      <c r="AY162" s="16" t="s">
        <v>163</v>
      </c>
      <c r="BE162" s="166">
        <f t="shared" si="26"/>
        <v>0</v>
      </c>
      <c r="BF162" s="166">
        <f t="shared" si="27"/>
        <v>0</v>
      </c>
      <c r="BG162" s="166">
        <f t="shared" si="28"/>
        <v>0</v>
      </c>
      <c r="BH162" s="166">
        <f t="shared" si="29"/>
        <v>0</v>
      </c>
      <c r="BI162" s="166">
        <f t="shared" si="30"/>
        <v>0</v>
      </c>
      <c r="BJ162" s="16" t="s">
        <v>137</v>
      </c>
      <c r="BK162" s="167">
        <f t="shared" si="31"/>
        <v>0</v>
      </c>
      <c r="BL162" s="16" t="s">
        <v>327</v>
      </c>
      <c r="BM162" s="165" t="s">
        <v>289</v>
      </c>
    </row>
    <row r="163" spans="2:65" s="11" customFormat="1" ht="25.95" customHeight="1">
      <c r="B163" s="141"/>
      <c r="D163" s="142" t="s">
        <v>76</v>
      </c>
      <c r="E163" s="143" t="s">
        <v>1688</v>
      </c>
      <c r="F163" s="143" t="s">
        <v>1689</v>
      </c>
      <c r="I163" s="144"/>
      <c r="J163" s="144"/>
      <c r="K163" s="145">
        <f>BK163</f>
        <v>0</v>
      </c>
      <c r="M163" s="141"/>
      <c r="N163" s="146"/>
      <c r="Q163" s="147">
        <f>SUM(Q164:Q167)</f>
        <v>0</v>
      </c>
      <c r="R163" s="147">
        <f>SUM(R164:R167)</f>
        <v>0</v>
      </c>
      <c r="T163" s="148">
        <f>SUM(T164:T167)</f>
        <v>0</v>
      </c>
      <c r="V163" s="148">
        <f>SUM(V164:V167)</f>
        <v>0</v>
      </c>
      <c r="X163" s="149">
        <f>SUM(X164:X167)</f>
        <v>0</v>
      </c>
      <c r="AR163" s="142" t="s">
        <v>176</v>
      </c>
      <c r="AT163" s="150" t="s">
        <v>76</v>
      </c>
      <c r="AU163" s="150" t="s">
        <v>77</v>
      </c>
      <c r="AY163" s="142" t="s">
        <v>163</v>
      </c>
      <c r="BK163" s="151">
        <f>SUM(BK164:BK167)</f>
        <v>0</v>
      </c>
    </row>
    <row r="164" spans="2:65" s="1" customFormat="1" ht="24.15" customHeight="1">
      <c r="B164" s="31"/>
      <c r="C164" s="154" t="s">
        <v>292</v>
      </c>
      <c r="D164" s="154" t="s">
        <v>165</v>
      </c>
      <c r="E164" s="155" t="s">
        <v>1690</v>
      </c>
      <c r="F164" s="156" t="s">
        <v>1691</v>
      </c>
      <c r="G164" s="157" t="s">
        <v>1692</v>
      </c>
      <c r="H164" s="158">
        <v>1</v>
      </c>
      <c r="I164" s="159"/>
      <c r="J164" s="159"/>
      <c r="K164" s="158">
        <f>ROUND(P164*H164,3)</f>
        <v>0</v>
      </c>
      <c r="L164" s="160"/>
      <c r="M164" s="31"/>
      <c r="N164" s="161" t="s">
        <v>1</v>
      </c>
      <c r="O164" s="121" t="s">
        <v>41</v>
      </c>
      <c r="P164" s="162">
        <f>I164+J164</f>
        <v>0</v>
      </c>
      <c r="Q164" s="162">
        <f>ROUND(I164*H164,3)</f>
        <v>0</v>
      </c>
      <c r="R164" s="162">
        <f>ROUND(J164*H164,3)</f>
        <v>0</v>
      </c>
      <c r="T164" s="163">
        <f>S164*H164</f>
        <v>0</v>
      </c>
      <c r="U164" s="163">
        <v>0</v>
      </c>
      <c r="V164" s="163">
        <f>U164*H164</f>
        <v>0</v>
      </c>
      <c r="W164" s="163">
        <v>0</v>
      </c>
      <c r="X164" s="164">
        <f>W164*H164</f>
        <v>0</v>
      </c>
      <c r="AR164" s="165" t="s">
        <v>327</v>
      </c>
      <c r="AT164" s="165" t="s">
        <v>165</v>
      </c>
      <c r="AU164" s="165" t="s">
        <v>85</v>
      </c>
      <c r="AY164" s="16" t="s">
        <v>163</v>
      </c>
      <c r="BE164" s="166">
        <f>IF(O164="základná",K164,0)</f>
        <v>0</v>
      </c>
      <c r="BF164" s="166">
        <f>IF(O164="znížená",K164,0)</f>
        <v>0</v>
      </c>
      <c r="BG164" s="166">
        <f>IF(O164="zákl. prenesená",K164,0)</f>
        <v>0</v>
      </c>
      <c r="BH164" s="166">
        <f>IF(O164="zníž. prenesená",K164,0)</f>
        <v>0</v>
      </c>
      <c r="BI164" s="166">
        <f>IF(O164="nulová",K164,0)</f>
        <v>0</v>
      </c>
      <c r="BJ164" s="16" t="s">
        <v>137</v>
      </c>
      <c r="BK164" s="167">
        <f>ROUND(P164*H164,3)</f>
        <v>0</v>
      </c>
      <c r="BL164" s="16" t="s">
        <v>327</v>
      </c>
      <c r="BM164" s="165" t="s">
        <v>295</v>
      </c>
    </row>
    <row r="165" spans="2:65" s="1" customFormat="1" ht="33" customHeight="1">
      <c r="B165" s="31"/>
      <c r="C165" s="154" t="s">
        <v>239</v>
      </c>
      <c r="D165" s="154" t="s">
        <v>165</v>
      </c>
      <c r="E165" s="155" t="s">
        <v>1693</v>
      </c>
      <c r="F165" s="156" t="s">
        <v>1694</v>
      </c>
      <c r="G165" s="157" t="s">
        <v>1692</v>
      </c>
      <c r="H165" s="158">
        <v>1</v>
      </c>
      <c r="I165" s="159"/>
      <c r="J165" s="159"/>
      <c r="K165" s="158">
        <f>ROUND(P165*H165,3)</f>
        <v>0</v>
      </c>
      <c r="L165" s="160"/>
      <c r="M165" s="31"/>
      <c r="N165" s="161" t="s">
        <v>1</v>
      </c>
      <c r="O165" s="121" t="s">
        <v>41</v>
      </c>
      <c r="P165" s="162">
        <f>I165+J165</f>
        <v>0</v>
      </c>
      <c r="Q165" s="162">
        <f>ROUND(I165*H165,3)</f>
        <v>0</v>
      </c>
      <c r="R165" s="162">
        <f>ROUND(J165*H165,3)</f>
        <v>0</v>
      </c>
      <c r="T165" s="163">
        <f>S165*H165</f>
        <v>0</v>
      </c>
      <c r="U165" s="163">
        <v>0</v>
      </c>
      <c r="V165" s="163">
        <f>U165*H165</f>
        <v>0</v>
      </c>
      <c r="W165" s="163">
        <v>0</v>
      </c>
      <c r="X165" s="164">
        <f>W165*H165</f>
        <v>0</v>
      </c>
      <c r="AR165" s="165" t="s">
        <v>327</v>
      </c>
      <c r="AT165" s="165" t="s">
        <v>165</v>
      </c>
      <c r="AU165" s="165" t="s">
        <v>85</v>
      </c>
      <c r="AY165" s="16" t="s">
        <v>163</v>
      </c>
      <c r="BE165" s="166">
        <f>IF(O165="základná",K165,0)</f>
        <v>0</v>
      </c>
      <c r="BF165" s="166">
        <f>IF(O165="znížená",K165,0)</f>
        <v>0</v>
      </c>
      <c r="BG165" s="166">
        <f>IF(O165="zákl. prenesená",K165,0)</f>
        <v>0</v>
      </c>
      <c r="BH165" s="166">
        <f>IF(O165="zníž. prenesená",K165,0)</f>
        <v>0</v>
      </c>
      <c r="BI165" s="166">
        <f>IF(O165="nulová",K165,0)</f>
        <v>0</v>
      </c>
      <c r="BJ165" s="16" t="s">
        <v>137</v>
      </c>
      <c r="BK165" s="167">
        <f>ROUND(P165*H165,3)</f>
        <v>0</v>
      </c>
      <c r="BL165" s="16" t="s">
        <v>327</v>
      </c>
      <c r="BM165" s="165" t="s">
        <v>299</v>
      </c>
    </row>
    <row r="166" spans="2:65" s="1" customFormat="1" ht="33" customHeight="1">
      <c r="B166" s="31"/>
      <c r="C166" s="154" t="s">
        <v>301</v>
      </c>
      <c r="D166" s="154" t="s">
        <v>165</v>
      </c>
      <c r="E166" s="155" t="s">
        <v>1695</v>
      </c>
      <c r="F166" s="156" t="s">
        <v>1696</v>
      </c>
      <c r="G166" s="157" t="s">
        <v>1692</v>
      </c>
      <c r="H166" s="158">
        <v>1</v>
      </c>
      <c r="I166" s="159"/>
      <c r="J166" s="159"/>
      <c r="K166" s="158">
        <f>ROUND(P166*H166,3)</f>
        <v>0</v>
      </c>
      <c r="L166" s="160"/>
      <c r="M166" s="31"/>
      <c r="N166" s="161" t="s">
        <v>1</v>
      </c>
      <c r="O166" s="121" t="s">
        <v>41</v>
      </c>
      <c r="P166" s="162">
        <f>I166+J166</f>
        <v>0</v>
      </c>
      <c r="Q166" s="162">
        <f>ROUND(I166*H166,3)</f>
        <v>0</v>
      </c>
      <c r="R166" s="162">
        <f>ROUND(J166*H166,3)</f>
        <v>0</v>
      </c>
      <c r="T166" s="163">
        <f>S166*H166</f>
        <v>0</v>
      </c>
      <c r="U166" s="163">
        <v>0</v>
      </c>
      <c r="V166" s="163">
        <f>U166*H166</f>
        <v>0</v>
      </c>
      <c r="W166" s="163">
        <v>0</v>
      </c>
      <c r="X166" s="164">
        <f>W166*H166</f>
        <v>0</v>
      </c>
      <c r="AR166" s="165" t="s">
        <v>327</v>
      </c>
      <c r="AT166" s="165" t="s">
        <v>165</v>
      </c>
      <c r="AU166" s="165" t="s">
        <v>85</v>
      </c>
      <c r="AY166" s="16" t="s">
        <v>163</v>
      </c>
      <c r="BE166" s="166">
        <f>IF(O166="základná",K166,0)</f>
        <v>0</v>
      </c>
      <c r="BF166" s="166">
        <f>IF(O166="znížená",K166,0)</f>
        <v>0</v>
      </c>
      <c r="BG166" s="166">
        <f>IF(O166="zákl. prenesená",K166,0)</f>
        <v>0</v>
      </c>
      <c r="BH166" s="166">
        <f>IF(O166="zníž. prenesená",K166,0)</f>
        <v>0</v>
      </c>
      <c r="BI166" s="166">
        <f>IF(O166="nulová",K166,0)</f>
        <v>0</v>
      </c>
      <c r="BJ166" s="16" t="s">
        <v>137</v>
      </c>
      <c r="BK166" s="167">
        <f>ROUND(P166*H166,3)</f>
        <v>0</v>
      </c>
      <c r="BL166" s="16" t="s">
        <v>327</v>
      </c>
      <c r="BM166" s="165" t="s">
        <v>304</v>
      </c>
    </row>
    <row r="167" spans="2:65" s="1" customFormat="1" ht="37.799999999999997" customHeight="1">
      <c r="B167" s="31"/>
      <c r="C167" s="154" t="s">
        <v>244</v>
      </c>
      <c r="D167" s="154" t="s">
        <v>165</v>
      </c>
      <c r="E167" s="155" t="s">
        <v>1697</v>
      </c>
      <c r="F167" s="156" t="s">
        <v>1698</v>
      </c>
      <c r="G167" s="157" t="s">
        <v>234</v>
      </c>
      <c r="H167" s="158">
        <v>1</v>
      </c>
      <c r="I167" s="159"/>
      <c r="J167" s="159"/>
      <c r="K167" s="158">
        <f>ROUND(P167*H167,3)</f>
        <v>0</v>
      </c>
      <c r="L167" s="160"/>
      <c r="M167" s="31"/>
      <c r="N167" s="161" t="s">
        <v>1</v>
      </c>
      <c r="O167" s="121" t="s">
        <v>41</v>
      </c>
      <c r="P167" s="162">
        <f>I167+J167</f>
        <v>0</v>
      </c>
      <c r="Q167" s="162">
        <f>ROUND(I167*H167,3)</f>
        <v>0</v>
      </c>
      <c r="R167" s="162">
        <f>ROUND(J167*H167,3)</f>
        <v>0</v>
      </c>
      <c r="T167" s="163">
        <f>S167*H167</f>
        <v>0</v>
      </c>
      <c r="U167" s="163">
        <v>0</v>
      </c>
      <c r="V167" s="163">
        <f>U167*H167</f>
        <v>0</v>
      </c>
      <c r="W167" s="163">
        <v>0</v>
      </c>
      <c r="X167" s="164">
        <f>W167*H167</f>
        <v>0</v>
      </c>
      <c r="AR167" s="165" t="s">
        <v>327</v>
      </c>
      <c r="AT167" s="165" t="s">
        <v>165</v>
      </c>
      <c r="AU167" s="165" t="s">
        <v>85</v>
      </c>
      <c r="AY167" s="16" t="s">
        <v>163</v>
      </c>
      <c r="BE167" s="166">
        <f>IF(O167="základná",K167,0)</f>
        <v>0</v>
      </c>
      <c r="BF167" s="166">
        <f>IF(O167="znížená",K167,0)</f>
        <v>0</v>
      </c>
      <c r="BG167" s="166">
        <f>IF(O167="zákl. prenesená",K167,0)</f>
        <v>0</v>
      </c>
      <c r="BH167" s="166">
        <f>IF(O167="zníž. prenesená",K167,0)</f>
        <v>0</v>
      </c>
      <c r="BI167" s="166">
        <f>IF(O167="nulová",K167,0)</f>
        <v>0</v>
      </c>
      <c r="BJ167" s="16" t="s">
        <v>137</v>
      </c>
      <c r="BK167" s="167">
        <f>ROUND(P167*H167,3)</f>
        <v>0</v>
      </c>
      <c r="BL167" s="16" t="s">
        <v>327</v>
      </c>
      <c r="BM167" s="165" t="s">
        <v>309</v>
      </c>
    </row>
    <row r="168" spans="2:65" s="11" customFormat="1" ht="25.95" customHeight="1">
      <c r="B168" s="141"/>
      <c r="D168" s="142" t="s">
        <v>76</v>
      </c>
      <c r="E168" s="143" t="s">
        <v>1699</v>
      </c>
      <c r="F168" s="143" t="s">
        <v>1700</v>
      </c>
      <c r="I168" s="144"/>
      <c r="J168" s="144"/>
      <c r="K168" s="145">
        <f>BK168</f>
        <v>0</v>
      </c>
      <c r="M168" s="141"/>
      <c r="N168" s="146"/>
      <c r="Q168" s="147">
        <f>SUM(Q169:Q170)</f>
        <v>0</v>
      </c>
      <c r="R168" s="147">
        <f>SUM(R169:R170)</f>
        <v>0</v>
      </c>
      <c r="T168" s="148">
        <f>SUM(T169:T170)</f>
        <v>0</v>
      </c>
      <c r="V168" s="148">
        <f>SUM(V169:V170)</f>
        <v>0</v>
      </c>
      <c r="X168" s="149">
        <f>SUM(X169:X170)</f>
        <v>0</v>
      </c>
      <c r="AR168" s="142" t="s">
        <v>169</v>
      </c>
      <c r="AT168" s="150" t="s">
        <v>76</v>
      </c>
      <c r="AU168" s="150" t="s">
        <v>77</v>
      </c>
      <c r="AY168" s="142" t="s">
        <v>163</v>
      </c>
      <c r="BK168" s="151">
        <f>SUM(BK169:BK170)</f>
        <v>0</v>
      </c>
    </row>
    <row r="169" spans="2:65" s="1" customFormat="1" ht="44.25" customHeight="1">
      <c r="B169" s="31"/>
      <c r="C169" s="154" t="s">
        <v>320</v>
      </c>
      <c r="D169" s="154" t="s">
        <v>165</v>
      </c>
      <c r="E169" s="155" t="s">
        <v>1701</v>
      </c>
      <c r="F169" s="156" t="s">
        <v>1702</v>
      </c>
      <c r="G169" s="157" t="s">
        <v>1430</v>
      </c>
      <c r="H169" s="158">
        <v>100</v>
      </c>
      <c r="I169" s="159"/>
      <c r="J169" s="159"/>
      <c r="K169" s="158">
        <f>ROUND(P169*H169,3)</f>
        <v>0</v>
      </c>
      <c r="L169" s="160"/>
      <c r="M169" s="31"/>
      <c r="N169" s="161" t="s">
        <v>1</v>
      </c>
      <c r="O169" s="121" t="s">
        <v>41</v>
      </c>
      <c r="P169" s="162">
        <f>I169+J169</f>
        <v>0</v>
      </c>
      <c r="Q169" s="162">
        <f>ROUND(I169*H169,3)</f>
        <v>0</v>
      </c>
      <c r="R169" s="162">
        <f>ROUND(J169*H169,3)</f>
        <v>0</v>
      </c>
      <c r="T169" s="163">
        <f>S169*H169</f>
        <v>0</v>
      </c>
      <c r="U169" s="163">
        <v>0</v>
      </c>
      <c r="V169" s="163">
        <f>U169*H169</f>
        <v>0</v>
      </c>
      <c r="W169" s="163">
        <v>0</v>
      </c>
      <c r="X169" s="164">
        <f>W169*H169</f>
        <v>0</v>
      </c>
      <c r="AR169" s="165" t="s">
        <v>1703</v>
      </c>
      <c r="AT169" s="165" t="s">
        <v>165</v>
      </c>
      <c r="AU169" s="165" t="s">
        <v>85</v>
      </c>
      <c r="AY169" s="16" t="s">
        <v>163</v>
      </c>
      <c r="BE169" s="166">
        <f>IF(O169="základná",K169,0)</f>
        <v>0</v>
      </c>
      <c r="BF169" s="166">
        <f>IF(O169="znížená",K169,0)</f>
        <v>0</v>
      </c>
      <c r="BG169" s="166">
        <f>IF(O169="zákl. prenesená",K169,0)</f>
        <v>0</v>
      </c>
      <c r="BH169" s="166">
        <f>IF(O169="zníž. prenesená",K169,0)</f>
        <v>0</v>
      </c>
      <c r="BI169" s="166">
        <f>IF(O169="nulová",K169,0)</f>
        <v>0</v>
      </c>
      <c r="BJ169" s="16" t="s">
        <v>137</v>
      </c>
      <c r="BK169" s="167">
        <f>ROUND(P169*H169,3)</f>
        <v>0</v>
      </c>
      <c r="BL169" s="16" t="s">
        <v>1703</v>
      </c>
      <c r="BM169" s="165" t="s">
        <v>323</v>
      </c>
    </row>
    <row r="170" spans="2:65" s="1" customFormat="1" ht="16.5" customHeight="1">
      <c r="B170" s="31"/>
      <c r="C170" s="154" t="s">
        <v>247</v>
      </c>
      <c r="D170" s="154" t="s">
        <v>165</v>
      </c>
      <c r="E170" s="155" t="s">
        <v>1704</v>
      </c>
      <c r="F170" s="156" t="s">
        <v>1705</v>
      </c>
      <c r="G170" s="157" t="s">
        <v>234</v>
      </c>
      <c r="H170" s="158">
        <v>1</v>
      </c>
      <c r="I170" s="159"/>
      <c r="J170" s="159"/>
      <c r="K170" s="158">
        <f>ROUND(P170*H170,3)</f>
        <v>0</v>
      </c>
      <c r="L170" s="160"/>
      <c r="M170" s="31"/>
      <c r="N170" s="201" t="s">
        <v>1</v>
      </c>
      <c r="O170" s="202" t="s">
        <v>41</v>
      </c>
      <c r="P170" s="203">
        <f>I170+J170</f>
        <v>0</v>
      </c>
      <c r="Q170" s="203">
        <f>ROUND(I170*H170,3)</f>
        <v>0</v>
      </c>
      <c r="R170" s="203">
        <f>ROUND(J170*H170,3)</f>
        <v>0</v>
      </c>
      <c r="S170" s="204"/>
      <c r="T170" s="205">
        <f>S170*H170</f>
        <v>0</v>
      </c>
      <c r="U170" s="205">
        <v>0</v>
      </c>
      <c r="V170" s="205">
        <f>U170*H170</f>
        <v>0</v>
      </c>
      <c r="W170" s="205">
        <v>0</v>
      </c>
      <c r="X170" s="206">
        <f>W170*H170</f>
        <v>0</v>
      </c>
      <c r="AR170" s="165" t="s">
        <v>1703</v>
      </c>
      <c r="AT170" s="165" t="s">
        <v>165</v>
      </c>
      <c r="AU170" s="165" t="s">
        <v>85</v>
      </c>
      <c r="AY170" s="16" t="s">
        <v>163</v>
      </c>
      <c r="BE170" s="166">
        <f>IF(O170="základná",K170,0)</f>
        <v>0</v>
      </c>
      <c r="BF170" s="166">
        <f>IF(O170="znížená",K170,0)</f>
        <v>0</v>
      </c>
      <c r="BG170" s="166">
        <f>IF(O170="zákl. prenesená",K170,0)</f>
        <v>0</v>
      </c>
      <c r="BH170" s="166">
        <f>IF(O170="zníž. prenesená",K170,0)</f>
        <v>0</v>
      </c>
      <c r="BI170" s="166">
        <f>IF(O170="nulová",K170,0)</f>
        <v>0</v>
      </c>
      <c r="BJ170" s="16" t="s">
        <v>137</v>
      </c>
      <c r="BK170" s="167">
        <f>ROUND(P170*H170,3)</f>
        <v>0</v>
      </c>
      <c r="BL170" s="16" t="s">
        <v>1703</v>
      </c>
      <c r="BM170" s="165" t="s">
        <v>327</v>
      </c>
    </row>
    <row r="171" spans="2:65" s="1" customFormat="1" ht="6.9" customHeight="1">
      <c r="B171" s="46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31"/>
    </row>
  </sheetData>
  <sheetProtection algorithmName="SHA-512" hashValue="02oupRNJOYHWPqeNBX0lHrX5btNUrzltfhPsfw/73Gky5qToRJkpMQPQP7v6bEYrQSIpZe1I1Yq1F32vWQN8eg==" saltValue="rJ4kTxn4hoWdtG/LRNvrm60S1uTT2URB31PJnrWaNEHuh4jkw/AHk07zG4wc87cisExfD7rXRdbAvtBldrXQiw==" spinCount="100000" sheet="1" objects="1" scenarios="1" formatColumns="0" formatRows="0" autoFilter="0"/>
  <autoFilter ref="C131:L170" xr:uid="{00000000-0009-0000-0000-000005000000}"/>
  <mergeCells count="14">
    <mergeCell ref="D110:F110"/>
    <mergeCell ref="E122:H122"/>
    <mergeCell ref="E124:H124"/>
    <mergeCell ref="M2:Z2"/>
    <mergeCell ref="E87:H87"/>
    <mergeCell ref="D106:F106"/>
    <mergeCell ref="D107:F107"/>
    <mergeCell ref="D108:F108"/>
    <mergeCell ref="D109:F10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ASR - Architektonicko-sta...</vt:lpstr>
      <vt:lpstr>ELI - Elektroinstalacia a...</vt:lpstr>
      <vt:lpstr>BLZ - Bleskozvod</vt:lpstr>
      <vt:lpstr>UK - Vykurovanie</vt:lpstr>
      <vt:lpstr>MaR - MaR</vt:lpstr>
      <vt:lpstr>'ASR - Architektonicko-sta...'!Názvy_tlače</vt:lpstr>
      <vt:lpstr>'BLZ - Bleskozvod'!Názvy_tlače</vt:lpstr>
      <vt:lpstr>'ELI - Elektroinstalacia a...'!Názvy_tlače</vt:lpstr>
      <vt:lpstr>'MaR - MaR'!Názvy_tlače</vt:lpstr>
      <vt:lpstr>'Rekapitulácia stavby'!Názvy_tlače</vt:lpstr>
      <vt:lpstr>'UK - Vykurovanie'!Názvy_tlače</vt:lpstr>
      <vt:lpstr>'ASR - Architektonicko-sta...'!Oblasť_tlače</vt:lpstr>
      <vt:lpstr>'BLZ - Bleskozvod'!Oblasť_tlače</vt:lpstr>
      <vt:lpstr>'ELI - Elektroinstalacia a...'!Oblasť_tlače</vt:lpstr>
      <vt:lpstr>'MaR - MaR'!Oblasť_tlače</vt:lpstr>
      <vt:lpstr>'Rekapitulácia stavby'!Oblasť_tlače</vt:lpstr>
      <vt:lpstr>'UK - Vykurovanie'!Oblasť_tlače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DESKTOP-4V4NMRT\Lubo</dc:creator>
  <cp:lastModifiedBy>Peter Rakos</cp:lastModifiedBy>
  <dcterms:created xsi:type="dcterms:W3CDTF">2025-08-06T13:56:02Z</dcterms:created>
  <dcterms:modified xsi:type="dcterms:W3CDTF">2025-08-07T06:00:28Z</dcterms:modified>
</cp:coreProperties>
</file>